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86"/>
  <workbookPr codeName="ThisWorkbook" hidePivotFieldList="1" defaultThemeVersion="124226"/>
  <mc:AlternateContent xmlns:mc="http://schemas.openxmlformats.org/markup-compatibility/2006">
    <mc:Choice Requires="x15">
      <x15ac:absPath xmlns:x15ac="http://schemas.microsoft.com/office/spreadsheetml/2010/11/ac" url="C:\Users\kovarikp\Documents\Časomíra\2022\Krajská\"/>
    </mc:Choice>
  </mc:AlternateContent>
  <xr:revisionPtr revIDLastSave="0" documentId="13_ncr:1_{185272FD-4174-4533-B52C-86FDFD255B3E}" xr6:coauthVersionLast="36" xr6:coauthVersionMax="47" xr10:uidLastSave="{00000000-0000-0000-0000-000000000000}"/>
  <bookViews>
    <workbookView xWindow="-108" yWindow="-108" windowWidth="23256" windowHeight="12576" xr2:uid="{00000000-000D-0000-FFFF-FFFF00000000}"/>
  </bookViews>
  <sheets>
    <sheet name="100m" sheetId="8" r:id="rId1"/>
    <sheet name="štafeta" sheetId="12" r:id="rId2"/>
    <sheet name="útok" sheetId="11" r:id="rId3"/>
    <sheet name="družstva" sheetId="13" r:id="rId4"/>
    <sheet name="přihlášky" sheetId="10" r:id="rId5"/>
  </sheets>
  <definedNames>
    <definedName name="_xlnm.Print_Area" localSheetId="0">'100m'!$A$1:$H$72,'100m'!$J$1:$S$72</definedName>
    <definedName name="_xlnm.Print_Area" localSheetId="3">družstva!$A$4:$H$22</definedName>
    <definedName name="_xlnm.Print_Area" localSheetId="1">štafeta!$C$3:$H$17</definedName>
    <definedName name="_xlnm.Print_Area" localSheetId="2">útok!$C$3:$H$17</definedName>
  </definedNames>
  <calcPr calcId="191029"/>
</workbook>
</file>

<file path=xl/calcChain.xml><?xml version="1.0" encoding="utf-8"?>
<calcChain xmlns="http://schemas.openxmlformats.org/spreadsheetml/2006/main">
  <c r="E15" i="10" l="1"/>
  <c r="H34" i="8" l="1"/>
  <c r="D29" i="8" l="1"/>
  <c r="I66" i="8" l="1"/>
  <c r="R64" i="8"/>
  <c r="T16" i="8" s="1"/>
  <c r="M57" i="8"/>
  <c r="R55" i="8"/>
  <c r="T15" i="8" s="1"/>
  <c r="M48" i="8"/>
  <c r="R46" i="8"/>
  <c r="T14" i="8" s="1"/>
  <c r="M39" i="8"/>
  <c r="R37" i="8"/>
  <c r="T13" i="8" s="1"/>
  <c r="M30" i="8"/>
  <c r="R28" i="8"/>
  <c r="T12" i="8" s="1"/>
  <c r="M21" i="8"/>
  <c r="R19" i="8"/>
  <c r="T11" i="8" s="1"/>
  <c r="M12" i="8"/>
  <c r="R10" i="8"/>
  <c r="T10" i="8" s="1"/>
  <c r="M3" i="8"/>
  <c r="K37" i="8" l="1"/>
  <c r="K55" i="8"/>
  <c r="K64" i="8"/>
  <c r="K46" i="8"/>
  <c r="K19" i="8"/>
  <c r="K10" i="8"/>
  <c r="K28" i="8"/>
  <c r="D72" i="8"/>
  <c r="D71" i="8"/>
  <c r="D70" i="8"/>
  <c r="D69" i="8"/>
  <c r="D68" i="8"/>
  <c r="D67" i="8"/>
  <c r="D66" i="8"/>
  <c r="D65" i="8"/>
  <c r="D64" i="8"/>
  <c r="D63" i="8"/>
  <c r="D62" i="8"/>
  <c r="D61" i="8"/>
  <c r="D60" i="8"/>
  <c r="D8" i="8"/>
  <c r="D59" i="8"/>
  <c r="D22" i="8"/>
  <c r="D58" i="8"/>
  <c r="D11" i="8"/>
  <c r="D7" i="8"/>
  <c r="D44" i="8"/>
  <c r="D4" i="8"/>
  <c r="D57" i="8"/>
  <c r="D12" i="8"/>
  <c r="D56" i="8"/>
  <c r="D27" i="8"/>
  <c r="D48" i="8"/>
  <c r="D50" i="8"/>
  <c r="D31" i="8"/>
  <c r="D51" i="8"/>
  <c r="D49" i="8"/>
  <c r="D35" i="8"/>
  <c r="D23" i="8"/>
  <c r="D6" i="8"/>
  <c r="D54" i="8"/>
  <c r="D55" i="8"/>
  <c r="D47" i="8"/>
  <c r="D32" i="8"/>
  <c r="D45" i="8"/>
  <c r="D28" i="8"/>
  <c r="D36" i="8"/>
  <c r="D52" i="8"/>
  <c r="D37" i="8"/>
  <c r="D34" i="8"/>
  <c r="D18" i="8"/>
  <c r="D43" i="8"/>
  <c r="D10" i="8"/>
  <c r="D40" i="8"/>
  <c r="D53" i="8"/>
  <c r="D14" i="8"/>
  <c r="D42" i="8"/>
  <c r="D16" i="8"/>
  <c r="D24" i="8"/>
  <c r="D9" i="8"/>
  <c r="D25" i="8"/>
  <c r="D46" i="8"/>
  <c r="D26" i="8"/>
  <c r="D30" i="8"/>
  <c r="D20" i="8"/>
  <c r="D21" i="8"/>
  <c r="D5" i="8"/>
  <c r="D13" i="8"/>
  <c r="D41" i="8"/>
  <c r="D15" i="8"/>
  <c r="D17" i="8"/>
  <c r="D19" i="8"/>
  <c r="D33" i="8"/>
  <c r="D3" i="8"/>
  <c r="D38" i="8"/>
  <c r="H63" i="8"/>
  <c r="H61" i="8"/>
  <c r="H4" i="8"/>
  <c r="H41" i="8"/>
  <c r="H56" i="8"/>
  <c r="H12" i="8"/>
  <c r="H3" i="8"/>
  <c r="H68" i="8"/>
  <c r="H49" i="8"/>
  <c r="H23" i="8"/>
  <c r="H45" i="8"/>
  <c r="H55" i="8"/>
  <c r="H47" i="8"/>
  <c r="H46" i="8"/>
  <c r="H32" i="8"/>
  <c r="H40" i="8"/>
  <c r="H37" i="8"/>
  <c r="H24" i="8"/>
  <c r="H25" i="8"/>
  <c r="H22" i="8"/>
  <c r="H54" i="8"/>
  <c r="H27" i="8"/>
  <c r="H20" i="8"/>
  <c r="H33" i="8"/>
  <c r="H44" i="8"/>
  <c r="H36" i="8"/>
  <c r="H65" i="8"/>
  <c r="H38" i="8"/>
  <c r="H35" i="8"/>
  <c r="H53" i="8"/>
  <c r="H26" i="8"/>
  <c r="H13" i="8"/>
  <c r="H10" i="8"/>
  <c r="H28" i="8"/>
  <c r="H71" i="8"/>
  <c r="I13" i="8" l="1"/>
  <c r="I46" i="8"/>
  <c r="I49" i="8"/>
  <c r="I47" i="8"/>
  <c r="I24" i="8"/>
  <c r="I37" i="8"/>
  <c r="I20" i="8"/>
  <c r="I35" i="8"/>
  <c r="I53" i="8"/>
  <c r="I23" i="8"/>
  <c r="I55" i="8"/>
  <c r="I10" i="8"/>
  <c r="D12" i="13" l="1"/>
  <c r="D11" i="13"/>
  <c r="D10" i="13"/>
  <c r="D9" i="13"/>
  <c r="D8" i="13"/>
  <c r="D7" i="13"/>
  <c r="D6" i="13"/>
  <c r="C7" i="13"/>
  <c r="C8" i="13"/>
  <c r="C9" i="13"/>
  <c r="C10" i="13"/>
  <c r="C11" i="13"/>
  <c r="C12" i="13"/>
  <c r="C6" i="13"/>
  <c r="D12" i="12"/>
  <c r="D11" i="12"/>
  <c r="D10" i="12"/>
  <c r="D9" i="12"/>
  <c r="D8" i="12"/>
  <c r="D7" i="12"/>
  <c r="D6" i="12"/>
  <c r="D12" i="11"/>
  <c r="D11" i="11"/>
  <c r="D10" i="11"/>
  <c r="D9" i="11"/>
  <c r="D8" i="11"/>
  <c r="D7" i="11"/>
  <c r="D6" i="11"/>
  <c r="E93" i="10"/>
  <c r="E80" i="10"/>
  <c r="E67" i="10"/>
  <c r="E54" i="10"/>
  <c r="E41" i="10"/>
  <c r="E28" i="10"/>
  <c r="D95" i="10"/>
  <c r="D96" i="10" s="1"/>
  <c r="D97" i="10" s="1"/>
  <c r="D98" i="10" s="1"/>
  <c r="D99" i="10" s="1"/>
  <c r="D100" i="10" s="1"/>
  <c r="D101" i="10" s="1"/>
  <c r="D102" i="10" s="1"/>
  <c r="D103" i="10" s="1"/>
  <c r="D104" i="10" s="1"/>
  <c r="D82" i="10"/>
  <c r="D83" i="10" s="1"/>
  <c r="D84" i="10" s="1"/>
  <c r="D85" i="10" s="1"/>
  <c r="D86" i="10" s="1"/>
  <c r="D87" i="10" s="1"/>
  <c r="D88" i="10" s="1"/>
  <c r="D89" i="10" s="1"/>
  <c r="D90" i="10" s="1"/>
  <c r="D91" i="10" s="1"/>
  <c r="D69" i="10"/>
  <c r="D70" i="10" s="1"/>
  <c r="D71" i="10" s="1"/>
  <c r="D72" i="10" s="1"/>
  <c r="D73" i="10" s="1"/>
  <c r="D74" i="10" s="1"/>
  <c r="D75" i="10" s="1"/>
  <c r="D76" i="10" s="1"/>
  <c r="D77" i="10" s="1"/>
  <c r="D78" i="10" s="1"/>
  <c r="D56" i="10"/>
  <c r="D43" i="10"/>
  <c r="D44" i="10" s="1"/>
  <c r="D45" i="10" s="1"/>
  <c r="D46" i="10" s="1"/>
  <c r="D47" i="10" s="1"/>
  <c r="D48" i="10" s="1"/>
  <c r="D49" i="10" s="1"/>
  <c r="D50" i="10" s="1"/>
  <c r="D51" i="10" s="1"/>
  <c r="D52" i="10" s="1"/>
  <c r="D30" i="10"/>
  <c r="D31" i="10" s="1"/>
  <c r="D32" i="10" s="1"/>
  <c r="D33" i="10" s="1"/>
  <c r="D34" i="10" s="1"/>
  <c r="D35" i="10" s="1"/>
  <c r="D36" i="10" s="1"/>
  <c r="D37" i="10" s="1"/>
  <c r="D38" i="10" s="1"/>
  <c r="D39" i="10" s="1"/>
  <c r="D17" i="10"/>
  <c r="D18" i="10" s="1"/>
  <c r="D19" i="10" s="1"/>
  <c r="D20" i="10" s="1"/>
  <c r="D21" i="10" s="1"/>
  <c r="D22" i="10" s="1"/>
  <c r="D23" i="10" s="1"/>
  <c r="D24" i="10" s="1"/>
  <c r="D25" i="10" s="1"/>
  <c r="D26" i="10" s="1"/>
  <c r="G12" i="12"/>
  <c r="I12" i="12" s="1"/>
  <c r="G11" i="12"/>
  <c r="I11" i="12" s="1"/>
  <c r="G10" i="12"/>
  <c r="I10" i="12" s="1"/>
  <c r="G9" i="12"/>
  <c r="I9" i="12" s="1"/>
  <c r="G8" i="12"/>
  <c r="I8" i="12" s="1"/>
  <c r="G7" i="12"/>
  <c r="I7" i="12" s="1"/>
  <c r="G6" i="12"/>
  <c r="I6" i="12" s="1"/>
  <c r="G7" i="11"/>
  <c r="I7" i="11" s="1"/>
  <c r="G8" i="11"/>
  <c r="I8" i="11" s="1"/>
  <c r="G9" i="11"/>
  <c r="I9" i="11" s="1"/>
  <c r="G10" i="11"/>
  <c r="I10" i="11" s="1"/>
  <c r="G11" i="11"/>
  <c r="I11" i="11" s="1"/>
  <c r="G12" i="11"/>
  <c r="I12" i="11" s="1"/>
  <c r="G6" i="11"/>
  <c r="I6" i="11" s="1"/>
  <c r="H6" i="8"/>
  <c r="H14" i="8"/>
  <c r="H39" i="8"/>
  <c r="H66" i="8"/>
  <c r="H69" i="8"/>
  <c r="H52" i="8"/>
  <c r="H19" i="8"/>
  <c r="H64" i="8"/>
  <c r="H60" i="8"/>
  <c r="H62" i="8"/>
  <c r="I59" i="8" s="1"/>
  <c r="H58" i="8"/>
  <c r="I22" i="8" s="1"/>
  <c r="H30" i="8"/>
  <c r="H51" i="8"/>
  <c r="H8" i="8"/>
  <c r="H21" i="8"/>
  <c r="I25" i="8" s="1"/>
  <c r="H42" i="8"/>
  <c r="H5" i="8"/>
  <c r="H17" i="8"/>
  <c r="H59" i="8"/>
  <c r="H72" i="8"/>
  <c r="H31" i="8"/>
  <c r="I31" i="8" s="1"/>
  <c r="H9" i="8"/>
  <c r="I38" i="8" s="1"/>
  <c r="H48" i="8"/>
  <c r="H43" i="8"/>
  <c r="H15" i="8"/>
  <c r="H57" i="8"/>
  <c r="H18" i="8"/>
  <c r="H67" i="8"/>
  <c r="H50" i="8"/>
  <c r="I36" i="8" s="1"/>
  <c r="H11" i="8"/>
  <c r="H16" i="8"/>
  <c r="H70" i="8"/>
  <c r="H7" i="8"/>
  <c r="I7" i="8" s="1"/>
  <c r="H29" i="8"/>
  <c r="I39" i="8" l="1"/>
  <c r="D57" i="10"/>
  <c r="D58" i="10" s="1"/>
  <c r="D59" i="10" s="1"/>
  <c r="D60" i="10" s="1"/>
  <c r="D61" i="10" s="1"/>
  <c r="D62" i="10" s="1"/>
  <c r="D63" i="10" s="1"/>
  <c r="D64" i="10" s="1"/>
  <c r="D65" i="10" s="1"/>
  <c r="I56" i="8"/>
  <c r="I18" i="8"/>
  <c r="I34" i="8"/>
  <c r="I29" i="8"/>
  <c r="I4" i="8"/>
  <c r="I11" i="8"/>
  <c r="I67" i="8"/>
  <c r="I5" i="8"/>
  <c r="I58" i="8"/>
  <c r="I65" i="8"/>
  <c r="I71" i="8"/>
  <c r="I8" i="8"/>
  <c r="I17" i="8"/>
  <c r="I52" i="8"/>
  <c r="I54" i="8"/>
  <c r="I70" i="8"/>
  <c r="I12" i="8"/>
  <c r="I6" i="8"/>
  <c r="I16" i="8"/>
  <c r="I60" i="8"/>
  <c r="I45" i="8"/>
  <c r="I19" i="8"/>
  <c r="H12" i="11"/>
  <c r="F12" i="13" s="1"/>
  <c r="H8" i="12"/>
  <c r="E8" i="13" s="1"/>
  <c r="H9" i="12"/>
  <c r="E9" i="13" s="1"/>
  <c r="H10" i="12"/>
  <c r="E10" i="13" s="1"/>
  <c r="H7" i="12"/>
  <c r="E7" i="13" s="1"/>
  <c r="H6" i="12"/>
  <c r="E6" i="13" s="1"/>
  <c r="H11" i="12"/>
  <c r="E11" i="13" s="1"/>
  <c r="H12" i="12"/>
  <c r="E12" i="13" s="1"/>
  <c r="I27" i="8"/>
  <c r="I14" i="8"/>
  <c r="I26" i="8"/>
  <c r="I41" i="8"/>
  <c r="I9" i="8"/>
  <c r="I51" i="8"/>
  <c r="I69" i="8"/>
  <c r="I44" i="8"/>
  <c r="I62" i="8"/>
  <c r="I15" i="8"/>
  <c r="I43" i="8"/>
  <c r="I64" i="8"/>
  <c r="I30" i="8"/>
  <c r="I21" i="8"/>
  <c r="I50" i="8"/>
  <c r="I42" i="8"/>
  <c r="I61" i="8"/>
  <c r="I28" i="8"/>
  <c r="I63" i="8"/>
  <c r="I72" i="8"/>
  <c r="I48" i="8"/>
  <c r="I32" i="8"/>
  <c r="I40" i="8"/>
  <c r="I3" i="8"/>
  <c r="I68" i="8"/>
  <c r="I57" i="8"/>
  <c r="I33" i="8"/>
  <c r="H11" i="11"/>
  <c r="F11" i="13" s="1"/>
  <c r="H10" i="11"/>
  <c r="F10" i="13" s="1"/>
  <c r="H6" i="11"/>
  <c r="F6" i="13" s="1"/>
  <c r="H9" i="11"/>
  <c r="F9" i="13" s="1"/>
  <c r="H8" i="11"/>
  <c r="F8" i="13" s="1"/>
  <c r="H7" i="11"/>
  <c r="F7" i="13" s="1"/>
  <c r="A46" i="8" l="1"/>
  <c r="A5" i="8"/>
  <c r="A58" i="8"/>
  <c r="A69" i="8"/>
  <c r="A35" i="8"/>
  <c r="A16" i="8"/>
  <c r="A42" i="8"/>
  <c r="A67" i="8"/>
  <c r="A71" i="8"/>
  <c r="A51" i="8"/>
  <c r="A20" i="8"/>
  <c r="A60" i="8"/>
  <c r="A31" i="8"/>
  <c r="A40" i="8"/>
  <c r="A49" i="8"/>
  <c r="A3" i="8"/>
  <c r="A55" i="8"/>
  <c r="A23" i="8"/>
  <c r="A36" i="8"/>
  <c r="A14" i="8"/>
  <c r="A45" i="8"/>
  <c r="A9" i="8"/>
  <c r="A44" i="8"/>
  <c r="A41" i="8"/>
  <c r="A12" i="8"/>
  <c r="A29" i="8"/>
  <c r="A21" i="8"/>
  <c r="A37" i="8"/>
  <c r="A6" i="8"/>
  <c r="A15" i="8"/>
  <c r="A18" i="8"/>
  <c r="A17" i="8"/>
  <c r="A64" i="8"/>
  <c r="A13" i="8"/>
  <c r="A52" i="8"/>
  <c r="A63" i="8"/>
  <c r="A50" i="8"/>
  <c r="A53" i="8"/>
  <c r="A70" i="8"/>
  <c r="A28" i="8"/>
  <c r="A66" i="8"/>
  <c r="A11" i="8"/>
  <c r="A7" i="8"/>
  <c r="A27" i="8"/>
  <c r="A59" i="8"/>
  <c r="A24" i="8"/>
  <c r="A32" i="8"/>
  <c r="A72" i="8"/>
  <c r="A65" i="8"/>
  <c r="A8" i="8"/>
  <c r="A26" i="8"/>
  <c r="A48" i="8"/>
  <c r="A19" i="8"/>
  <c r="A25" i="8"/>
  <c r="A61" i="8"/>
  <c r="A68" i="8"/>
  <c r="A39" i="8"/>
  <c r="A47" i="8"/>
  <c r="A56" i="8"/>
  <c r="A43" i="8"/>
  <c r="A33" i="8"/>
  <c r="A38" i="8"/>
  <c r="A54" i="8"/>
  <c r="A22" i="8"/>
  <c r="A30" i="8"/>
  <c r="A57" i="8"/>
  <c r="A4" i="8"/>
  <c r="A10" i="8"/>
  <c r="A62" i="8"/>
  <c r="A34" i="8"/>
  <c r="G9" i="13"/>
  <c r="I9" i="13" s="1"/>
  <c r="G7" i="13"/>
  <c r="I7" i="13" s="1"/>
  <c r="G10" i="13"/>
  <c r="I10" i="13" s="1"/>
  <c r="G12" i="13"/>
  <c r="I12" i="13" s="1"/>
  <c r="G11" i="13"/>
  <c r="I11" i="13" s="1"/>
  <c r="G6" i="13"/>
  <c r="I6" i="13" s="1"/>
  <c r="G8" i="13"/>
  <c r="I8" i="13" s="1"/>
  <c r="H11" i="13" l="1"/>
  <c r="H8" i="13"/>
  <c r="H10" i="13"/>
  <c r="H9" i="13"/>
  <c r="H6" i="13"/>
  <c r="H7" i="13"/>
  <c r="H12" i="13"/>
</calcChain>
</file>

<file path=xl/sharedStrings.xml><?xml version="1.0" encoding="utf-8"?>
<sst xmlns="http://schemas.openxmlformats.org/spreadsheetml/2006/main" count="509" uniqueCount="113">
  <si>
    <t>Jméno</t>
  </si>
  <si>
    <t>Pořadí</t>
  </si>
  <si>
    <t>stanice</t>
  </si>
  <si>
    <t>1.pokus 100m</t>
  </si>
  <si>
    <t>2.pokus 100m</t>
  </si>
  <si>
    <t>započ. čas 100m</t>
  </si>
  <si>
    <t>Start. č.</t>
  </si>
  <si>
    <t>100m</t>
  </si>
  <si>
    <t>Pořadí družstev</t>
  </si>
  <si>
    <t>pořadí</t>
  </si>
  <si>
    <t>BODY</t>
  </si>
  <si>
    <t>1.pokus</t>
  </si>
  <si>
    <t>2.pokus</t>
  </si>
  <si>
    <t>započtený</t>
  </si>
  <si>
    <t>Družstvo</t>
  </si>
  <si>
    <t>útok</t>
  </si>
  <si>
    <t>Celkem bodů</t>
  </si>
  <si>
    <t>Čas celkem</t>
  </si>
  <si>
    <t>štafeta</t>
  </si>
  <si>
    <t>Umístění</t>
  </si>
  <si>
    <t>start.č.</t>
  </si>
  <si>
    <t>body</t>
  </si>
  <si>
    <t xml:space="preserve">O celkovém pořadí dvou nebo více družstev se stejným součtem bodů rozhoduje lepší umístění v požárním útoku. Pokud umístění těchto družstev budou stejná i v požárním útoku, budou v celkovém pořadí shodně hodnocena na dvou nebo více po sobě následujících místech. Pro všechny disciplíny platí, že v případě umístění dvou nebo více družstev na stejném pořadí, budou družstvům započítány do celkového umístění body odpovídající dosaženému pořadí (následující umístění se nepřiřazuje). Družstvu, které nesplní disciplínu, se přiřazuje bodové ohodnocení družstva na poslední pozici (rovnající se počtu soutěžních družstev). Toto platí pro všechna družstva, která danou disciplínu nesplnila. </t>
  </si>
  <si>
    <t xml:space="preserve">V disciplíně štafeta 4x100 m s překážkami rozhodne o pořadí družstva dosažený čas lépe umístěné štafety družstva. Pokud jsou dosažené časy lepších štafet stejné, pak o pořadí družstva rozhoduje součet časů obou štafet. 
      lépe umístěné štafety družstva. Pokud jsou dosažené časy lepších štafet stejné, pak 
      o pořadí družstva rozhoduje součet časů obou štafet. 
</t>
  </si>
  <si>
    <t>V disciplíně požární útok se hodnotí umístění podle dosažených časů. Pokud se dle propozic  provádí v požárním útoku dva pokusy, pak o pořadí rozhoduje při stejném čase v lepších pokusech součet obou pokusů.</t>
  </si>
  <si>
    <t xml:space="preserve">V disciplínách běh na 100 m s překážkami a výstup do 4. podlaží cvičné věže rozhod-ne o pořadí družstva součet lepších časů šesti nejlépe umístěných členů družstva.                                     V disciplíně běh na 100 m s překážkami a výstup do 4. podlaží cvičné věže se stane 
 vítězem soutěžící, který dosáhne nejlepšího času. V případě, že dva nebo více soutěžících dosáhnou stejných lepších časů, rozhodne o jejich umístění součet časů z obou pokusů. Bude-li i tento výsledek stejný, budou soutěžící hodnoceni na stejném pořadí.Pokud o umístění rozhoduje součet časů z více pokusů, jsou hodnoceni lépe soutěžící, kteří splní více pokusů.  
</t>
  </si>
  <si>
    <t>Počet Družstev</t>
  </si>
  <si>
    <t>Věž</t>
  </si>
  <si>
    <t>Nestartuje</t>
  </si>
  <si>
    <t>Pro počítání pořadí družstev</t>
  </si>
  <si>
    <t>eliminace stejného pořadí</t>
  </si>
  <si>
    <t>elimin. stejného pořadí</t>
  </si>
  <si>
    <t>x</t>
  </si>
  <si>
    <t>SDH Běleč</t>
  </si>
  <si>
    <t>SDH Dolní Bukovsko</t>
  </si>
  <si>
    <t>SDH Benešov nad Černou</t>
  </si>
  <si>
    <t>Chrtová Miroslava</t>
  </si>
  <si>
    <t>Trojáková Natálie</t>
  </si>
  <si>
    <t>Trestrová Jiřina</t>
  </si>
  <si>
    <t>Čutková Monika</t>
  </si>
  <si>
    <t>Schwarzová Monika</t>
  </si>
  <si>
    <t>Kubíková Anna</t>
  </si>
  <si>
    <t>Zárybnická Karolína</t>
  </si>
  <si>
    <t>Lepšová Růžena</t>
  </si>
  <si>
    <t>Györgyová Martina</t>
  </si>
  <si>
    <t>Takáčová Zuzana</t>
  </si>
  <si>
    <t>SDH Milevsko</t>
  </si>
  <si>
    <t>Márová Tereza</t>
  </si>
  <si>
    <t>Bardová Nina</t>
  </si>
  <si>
    <t>Malkusová Kateřina</t>
  </si>
  <si>
    <t>Součková Klára</t>
  </si>
  <si>
    <t>Koutníková Dominika</t>
  </si>
  <si>
    <t>Pýchová Adéla</t>
  </si>
  <si>
    <t>Reindlová Eliška</t>
  </si>
  <si>
    <t>Malkusová Ilona</t>
  </si>
  <si>
    <t>Pýchová Drahomíra</t>
  </si>
  <si>
    <t>Šimečková Lucie</t>
  </si>
  <si>
    <t>Nekolová Pavlína</t>
  </si>
  <si>
    <t>Landová Lada</t>
  </si>
  <si>
    <t>Fixová Kateřina</t>
  </si>
  <si>
    <t>Švecová Sára</t>
  </si>
  <si>
    <t>Bartošová Daniela</t>
  </si>
  <si>
    <t>Pospíšilová Tereza</t>
  </si>
  <si>
    <t>Strnadová Pavlína</t>
  </si>
  <si>
    <t>Máchová Pavla</t>
  </si>
  <si>
    <t>Trojáková Simona</t>
  </si>
  <si>
    <t>Emmerová Soňa</t>
  </si>
  <si>
    <t>SDH Střelské Hoštice</t>
  </si>
  <si>
    <t>Procházková Eliška</t>
  </si>
  <si>
    <t>Rodová Tereza</t>
  </si>
  <si>
    <t>Cycoňová Petra</t>
  </si>
  <si>
    <t>Cycoňová Lenka</t>
  </si>
  <si>
    <t>Pechlátová Michaela</t>
  </si>
  <si>
    <t>Rejžková Helena</t>
  </si>
  <si>
    <t>Štrynclová Nikol</t>
  </si>
  <si>
    <t>Pechlátová Veronika</t>
  </si>
  <si>
    <t>Rejžková Hana</t>
  </si>
  <si>
    <t>Gazdígová Ivana</t>
  </si>
  <si>
    <t>SDH Smrkov</t>
  </si>
  <si>
    <t>Kleinerová Jarmila</t>
  </si>
  <si>
    <t>Svatošová Jaroslava</t>
  </si>
  <si>
    <t>Mašková Magdaléna</t>
  </si>
  <si>
    <t>Svatošová Michaela</t>
  </si>
  <si>
    <t>Pösingerová Veronika</t>
  </si>
  <si>
    <t>Šmejkalová Nikola</t>
  </si>
  <si>
    <t>Macková Kateřina</t>
  </si>
  <si>
    <t>Svatošová Kateřina</t>
  </si>
  <si>
    <t>Rachačová Pavla</t>
  </si>
  <si>
    <t>Křemenová Lenka</t>
  </si>
  <si>
    <t>Kozlová Barbora</t>
  </si>
  <si>
    <t>Králová Kateřina</t>
  </si>
  <si>
    <t>Marešová Žaneta</t>
  </si>
  <si>
    <t>Joštová Karin</t>
  </si>
  <si>
    <t>Fialová Jana</t>
  </si>
  <si>
    <t>Krejčová Aneta</t>
  </si>
  <si>
    <t>SDH Štěchovice</t>
  </si>
  <si>
    <t>Kiewegová Eliška</t>
  </si>
  <si>
    <t>Bergerová Lucie</t>
  </si>
  <si>
    <t>Vránová Lucie</t>
  </si>
  <si>
    <t>Rejšková Eva</t>
  </si>
  <si>
    <t>Kadlecová Ivana</t>
  </si>
  <si>
    <t>Bergerová Michaela</t>
  </si>
  <si>
    <t>Kambová Pavlína</t>
  </si>
  <si>
    <t>Polanková Renata</t>
  </si>
  <si>
    <t>Houšková Alena</t>
  </si>
  <si>
    <t>Kopecká Hana</t>
  </si>
  <si>
    <t>Fukalová Karolína</t>
  </si>
  <si>
    <t>Špalová Kateřina</t>
  </si>
  <si>
    <t>Sajfridová Adéla</t>
  </si>
  <si>
    <t>Výsledková listina 100m ženy</t>
  </si>
  <si>
    <t>Štafeta ženy</t>
  </si>
  <si>
    <t>POŽÁRNÍ ÚTOK ŽENY</t>
  </si>
  <si>
    <t>Družstva ŽENY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</si>
</sst>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
  </numFmts>
  <fonts count="12" x14ac:knownFonts="1">
    <font>
      <sz val="10"/>
      <name val="Arial"/>
      <charset val="238"/>
    </font>
    <font>
      <sz val="10"/>
      <name val="Times New Roman"/>
      <family val="1"/>
      <charset val="238"/>
    </font>
    <font>
      <b/>
      <sz val="10"/>
      <name val="Arial"/>
      <family val="2"/>
      <charset val="238"/>
    </font>
    <font>
      <b/>
      <sz val="10"/>
      <name val="Times New Roman"/>
      <family val="1"/>
      <charset val="238"/>
    </font>
    <font>
      <sz val="10"/>
      <name val="Arial"/>
      <family val="2"/>
      <charset val="238"/>
    </font>
    <font>
      <b/>
      <sz val="16"/>
      <name val="Arial"/>
      <family val="2"/>
      <charset val="238"/>
    </font>
    <font>
      <sz val="12"/>
      <name val="Times New Roman"/>
      <family val="1"/>
      <charset val="238"/>
    </font>
    <font>
      <b/>
      <sz val="12"/>
      <name val="Arial"/>
      <family val="2"/>
      <charset val="238"/>
    </font>
    <font>
      <b/>
      <sz val="12"/>
      <name val="Times New Roman"/>
      <family val="1"/>
      <charset val="238"/>
    </font>
    <font>
      <b/>
      <sz val="10"/>
      <color rgb="FFFF0000"/>
      <name val="Arial"/>
      <family val="2"/>
      <charset val="238"/>
    </font>
    <font>
      <sz val="11"/>
      <name val="Times New Roman"/>
      <family val="1"/>
      <charset val="238"/>
    </font>
    <font>
      <b/>
      <sz val="72"/>
      <name val="Arial"/>
      <family val="2"/>
      <charset val="238"/>
    </font>
  </fonts>
  <fills count="5">
    <fill>
      <patternFill patternType="none"/>
    </fill>
    <fill>
      <patternFill patternType="gray125"/>
    </fill>
    <fill>
      <patternFill patternType="solid">
        <fgColor indexed="22"/>
        <bgColor indexed="64"/>
      </patternFill>
    </fill>
    <fill>
      <patternFill patternType="solid">
        <fgColor rgb="FFFFFF00"/>
        <bgColor indexed="64"/>
      </patternFill>
    </fill>
    <fill>
      <patternFill patternType="solid">
        <fgColor theme="0" tint="-4.9989318521683403E-2"/>
        <bgColor indexed="64"/>
      </patternFill>
    </fill>
  </fills>
  <borders count="31">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medium">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medium">
        <color indexed="64"/>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right/>
      <top/>
      <bottom style="thin">
        <color indexed="64"/>
      </bottom>
      <diagonal/>
    </border>
  </borders>
  <cellStyleXfs count="1">
    <xf numFmtId="0" fontId="0" fillId="0" borderId="0"/>
  </cellStyleXfs>
  <cellXfs count="139">
    <xf numFmtId="0" fontId="0" fillId="0" borderId="0" xfId="0"/>
    <xf numFmtId="2" fontId="4" fillId="2" borderId="2" xfId="0" applyNumberFormat="1" applyFont="1" applyFill="1" applyBorder="1" applyAlignment="1">
      <alignment horizontal="center" vertical="center"/>
    </xf>
    <xf numFmtId="2" fontId="4" fillId="0" borderId="2" xfId="0" applyNumberFormat="1" applyFont="1" applyFill="1" applyBorder="1" applyAlignment="1">
      <alignment horizontal="center" vertical="center"/>
    </xf>
    <xf numFmtId="2" fontId="4" fillId="0" borderId="3" xfId="0" applyNumberFormat="1" applyFont="1" applyFill="1" applyBorder="1" applyAlignment="1">
      <alignment horizontal="center" vertical="center"/>
    </xf>
    <xf numFmtId="0" fontId="2" fillId="0" borderId="4" xfId="0" applyFont="1" applyFill="1" applyBorder="1" applyAlignment="1">
      <alignment horizontal="center" vertical="center" wrapText="1"/>
    </xf>
    <xf numFmtId="0" fontId="1" fillId="0" borderId="2" xfId="0" applyFont="1" applyFill="1" applyBorder="1" applyAlignment="1">
      <alignment horizontal="left" vertical="center" wrapText="1"/>
    </xf>
    <xf numFmtId="0" fontId="3" fillId="0" borderId="5" xfId="0" applyFont="1" applyFill="1" applyBorder="1" applyAlignment="1">
      <alignment horizontal="center" vertical="center" wrapText="1"/>
    </xf>
    <xf numFmtId="0" fontId="2" fillId="0" borderId="0" xfId="0" applyFont="1"/>
    <xf numFmtId="0" fontId="4" fillId="0" borderId="0" xfId="0" applyFont="1"/>
    <xf numFmtId="0" fontId="2" fillId="0" borderId="1" xfId="0" applyFont="1" applyBorder="1" applyAlignment="1">
      <alignment horizontal="center" vertical="center"/>
    </xf>
    <xf numFmtId="0" fontId="4" fillId="0" borderId="9" xfId="0" applyFont="1" applyFill="1" applyBorder="1" applyAlignment="1">
      <alignment vertical="center"/>
    </xf>
    <xf numFmtId="0" fontId="2" fillId="2" borderId="4" xfId="0" applyFont="1" applyFill="1" applyBorder="1" applyAlignment="1">
      <alignment horizontal="center" vertical="center" wrapText="1"/>
    </xf>
    <xf numFmtId="0" fontId="7" fillId="0" borderId="4" xfId="0" applyFont="1" applyBorder="1" applyAlignment="1">
      <alignment horizontal="center" vertical="center"/>
    </xf>
    <xf numFmtId="0" fontId="6" fillId="0" borderId="0" xfId="0" applyFont="1" applyAlignment="1">
      <alignment horizontal="center" vertical="center"/>
    </xf>
    <xf numFmtId="0" fontId="3" fillId="0" borderId="16"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3" fillId="0" borderId="18" xfId="0" applyFont="1" applyFill="1" applyBorder="1" applyAlignment="1">
      <alignment horizontal="center" vertical="center" wrapText="1"/>
    </xf>
    <xf numFmtId="0" fontId="2" fillId="0" borderId="2" xfId="0" applyFont="1" applyBorder="1" applyAlignment="1">
      <alignment horizontal="center" vertical="center"/>
    </xf>
    <xf numFmtId="0" fontId="1" fillId="0" borderId="2" xfId="0" applyFont="1" applyBorder="1" applyAlignment="1">
      <alignment horizontal="justify" vertical="center"/>
    </xf>
    <xf numFmtId="0" fontId="3" fillId="0" borderId="19" xfId="0" applyFont="1" applyFill="1" applyBorder="1" applyAlignment="1">
      <alignment horizontal="center" vertical="center" wrapText="1"/>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1" fillId="0" borderId="6" xfId="0" applyFont="1" applyBorder="1" applyAlignment="1">
      <alignment horizontal="justify"/>
    </xf>
    <xf numFmtId="0" fontId="2" fillId="0" borderId="22" xfId="0" applyFont="1" applyBorder="1" applyAlignment="1">
      <alignment horizontal="center" vertical="center"/>
    </xf>
    <xf numFmtId="0" fontId="2" fillId="0" borderId="1" xfId="0" applyFont="1" applyFill="1" applyBorder="1" applyAlignment="1">
      <alignment horizontal="center" vertical="center"/>
    </xf>
    <xf numFmtId="0" fontId="4" fillId="0" borderId="1" xfId="0" applyFont="1" applyBorder="1"/>
    <xf numFmtId="0" fontId="1" fillId="0" borderId="0" xfId="0" applyFont="1"/>
    <xf numFmtId="0" fontId="1" fillId="0" borderId="9" xfId="0" applyFont="1" applyFill="1" applyBorder="1" applyAlignment="1">
      <alignment horizontal="center" vertical="center" wrapText="1"/>
    </xf>
    <xf numFmtId="0" fontId="0" fillId="0" borderId="9" xfId="0" applyBorder="1" applyAlignment="1">
      <alignment horizontal="center"/>
    </xf>
    <xf numFmtId="0" fontId="0" fillId="0" borderId="23" xfId="0" applyBorder="1" applyAlignment="1">
      <alignment horizontal="center"/>
    </xf>
    <xf numFmtId="0" fontId="0" fillId="0" borderId="2" xfId="0" applyBorder="1" applyAlignment="1">
      <alignment horizontal="center"/>
    </xf>
    <xf numFmtId="0" fontId="0" fillId="0" borderId="24" xfId="0" applyBorder="1" applyAlignment="1">
      <alignment horizontal="center"/>
    </xf>
    <xf numFmtId="0" fontId="0" fillId="0" borderId="3" xfId="0" applyBorder="1" applyAlignment="1">
      <alignment horizontal="center"/>
    </xf>
    <xf numFmtId="0" fontId="0" fillId="0" borderId="25" xfId="0" applyBorder="1" applyAlignment="1">
      <alignment horizontal="center"/>
    </xf>
    <xf numFmtId="0" fontId="4" fillId="0" borderId="16" xfId="0" applyFont="1" applyBorder="1" applyAlignment="1">
      <alignment horizontal="center"/>
    </xf>
    <xf numFmtId="0" fontId="4" fillId="0" borderId="19" xfId="0" applyFont="1" applyBorder="1" applyAlignment="1">
      <alignment horizontal="center"/>
    </xf>
    <xf numFmtId="0" fontId="4" fillId="0" borderId="13" xfId="0" applyFont="1" applyBorder="1" applyAlignment="1">
      <alignment horizontal="center"/>
    </xf>
    <xf numFmtId="0" fontId="8" fillId="0" borderId="0" xfId="0" applyFont="1" applyFill="1" applyBorder="1" applyAlignment="1">
      <alignment horizontal="center" vertical="center"/>
    </xf>
    <xf numFmtId="0" fontId="10" fillId="0" borderId="3" xfId="0" applyFont="1" applyFill="1" applyBorder="1" applyAlignment="1">
      <alignment horizontal="left" vertical="center" wrapText="1"/>
    </xf>
    <xf numFmtId="0" fontId="9" fillId="3" borderId="1" xfId="0" applyFont="1" applyFill="1" applyBorder="1" applyAlignment="1">
      <alignment horizontal="center"/>
    </xf>
    <xf numFmtId="0" fontId="9" fillId="3" borderId="1" xfId="0" applyFont="1" applyFill="1" applyBorder="1" applyAlignment="1">
      <alignment horizontal="center" vertical="center"/>
    </xf>
    <xf numFmtId="0" fontId="4" fillId="0" borderId="2" xfId="0" applyFont="1" applyBorder="1" applyAlignment="1">
      <alignment horizontal="center" vertical="center"/>
    </xf>
    <xf numFmtId="0" fontId="4" fillId="0" borderId="2" xfId="0" applyFont="1" applyFill="1" applyBorder="1" applyAlignment="1">
      <alignment horizontal="center" vertical="center"/>
    </xf>
    <xf numFmtId="0" fontId="2" fillId="0" borderId="2" xfId="0" applyFont="1" applyFill="1" applyBorder="1" applyAlignment="1">
      <alignment horizontal="center" vertical="center"/>
    </xf>
    <xf numFmtId="0" fontId="0" fillId="0" borderId="0" xfId="0" applyAlignment="1"/>
    <xf numFmtId="0" fontId="6" fillId="0" borderId="2" xfId="0" applyFont="1" applyBorder="1"/>
    <xf numFmtId="0" fontId="8" fillId="0" borderId="24" xfId="0" applyFont="1" applyBorder="1" applyAlignment="1">
      <alignment horizontal="center" vertical="center"/>
    </xf>
    <xf numFmtId="0" fontId="8" fillId="0" borderId="27" xfId="0" applyFont="1" applyBorder="1" applyAlignment="1">
      <alignment horizontal="center" vertical="center"/>
    </xf>
    <xf numFmtId="0" fontId="6" fillId="0" borderId="2" xfId="0" applyFont="1" applyBorder="1" applyAlignment="1">
      <alignment vertical="top" wrapText="1"/>
    </xf>
    <xf numFmtId="0" fontId="0" fillId="0" borderId="0" xfId="0" applyBorder="1"/>
    <xf numFmtId="2" fontId="4" fillId="0" borderId="9" xfId="0" applyNumberFormat="1" applyFont="1" applyFill="1" applyBorder="1" applyAlignment="1">
      <alignment horizontal="center" vertical="center"/>
    </xf>
    <xf numFmtId="2" fontId="4" fillId="2" borderId="16" xfId="0" applyNumberFormat="1" applyFont="1" applyFill="1" applyBorder="1" applyAlignment="1">
      <alignment horizontal="center" vertical="center"/>
    </xf>
    <xf numFmtId="2" fontId="4" fillId="2" borderId="17" xfId="0" applyNumberFormat="1" applyFont="1" applyFill="1" applyBorder="1" applyAlignment="1">
      <alignment horizontal="center" vertical="center"/>
    </xf>
    <xf numFmtId="2" fontId="0" fillId="0" borderId="13" xfId="0" applyNumberFormat="1" applyBorder="1"/>
    <xf numFmtId="2" fontId="4" fillId="0" borderId="24" xfId="0" applyNumberFormat="1" applyFont="1" applyFill="1" applyBorder="1" applyAlignment="1">
      <alignment horizontal="center" vertical="center"/>
    </xf>
    <xf numFmtId="0" fontId="1" fillId="0" borderId="9" xfId="0" applyFont="1" applyFill="1" applyBorder="1" applyAlignment="1">
      <alignment horizontal="left" vertical="center" wrapText="1"/>
    </xf>
    <xf numFmtId="2" fontId="4" fillId="0" borderId="23" xfId="0" applyNumberFormat="1" applyFont="1" applyFill="1" applyBorder="1" applyAlignment="1">
      <alignment horizontal="center" vertical="center"/>
    </xf>
    <xf numFmtId="0" fontId="1" fillId="0" borderId="6" xfId="0" applyFont="1" applyFill="1" applyBorder="1" applyAlignment="1">
      <alignment horizontal="left" vertical="center" wrapText="1"/>
    </xf>
    <xf numFmtId="0" fontId="1" fillId="0" borderId="6" xfId="0" applyFont="1" applyFill="1" applyBorder="1" applyAlignment="1">
      <alignment vertical="center" wrapText="1"/>
    </xf>
    <xf numFmtId="0" fontId="1" fillId="0" borderId="6" xfId="0" applyFont="1" applyBorder="1" applyAlignment="1">
      <alignment horizontal="left" vertical="center"/>
    </xf>
    <xf numFmtId="0" fontId="2" fillId="4" borderId="1" xfId="0" applyFont="1" applyFill="1" applyBorder="1" applyAlignment="1">
      <alignment horizontal="center" vertical="center"/>
    </xf>
    <xf numFmtId="0" fontId="0" fillId="0" borderId="0" xfId="0" applyAlignment="1">
      <alignment horizontal="left" vertical="center" wrapText="1"/>
    </xf>
    <xf numFmtId="0" fontId="1" fillId="0" borderId="28" xfId="0" applyFont="1" applyBorder="1" applyAlignment="1">
      <alignment horizontal="justify"/>
    </xf>
    <xf numFmtId="0" fontId="1" fillId="0" borderId="29" xfId="0" applyFont="1" applyBorder="1" applyAlignment="1">
      <alignment horizontal="justify"/>
    </xf>
    <xf numFmtId="0" fontId="2" fillId="0" borderId="0" xfId="0" applyFont="1" applyBorder="1" applyAlignment="1">
      <alignment horizontal="center" vertical="center"/>
    </xf>
    <xf numFmtId="0" fontId="1" fillId="0" borderId="9" xfId="0" applyFont="1" applyFill="1" applyBorder="1" applyAlignment="1">
      <alignment vertical="center"/>
    </xf>
    <xf numFmtId="0" fontId="1" fillId="0" borderId="2" xfId="0" applyFont="1" applyFill="1" applyBorder="1" applyAlignment="1">
      <alignment vertical="center"/>
    </xf>
    <xf numFmtId="0" fontId="1" fillId="0" borderId="3" xfId="0" applyFont="1" applyFill="1" applyBorder="1" applyAlignment="1">
      <alignment vertical="center"/>
    </xf>
    <xf numFmtId="0" fontId="9" fillId="3" borderId="2" xfId="0" applyFont="1" applyFill="1" applyBorder="1" applyAlignment="1">
      <alignment horizontal="center" vertical="center"/>
    </xf>
    <xf numFmtId="2" fontId="0" fillId="0" borderId="2" xfId="0" applyNumberFormat="1" applyBorder="1" applyAlignment="1">
      <alignment horizontal="center" vertical="center"/>
    </xf>
    <xf numFmtId="0" fontId="1" fillId="0" borderId="6" xfId="0" applyFont="1" applyBorder="1" applyAlignment="1">
      <alignment vertical="top" wrapText="1"/>
    </xf>
    <xf numFmtId="0" fontId="6" fillId="0" borderId="0" xfId="0" applyFont="1" applyBorder="1" applyAlignment="1">
      <alignment vertical="center" wrapText="1"/>
    </xf>
    <xf numFmtId="0" fontId="6" fillId="0" borderId="0" xfId="0" applyFont="1" applyBorder="1" applyAlignment="1">
      <alignment horizontal="center" vertical="center" wrapText="1"/>
    </xf>
    <xf numFmtId="0" fontId="10" fillId="0" borderId="0" xfId="0" applyFont="1" applyBorder="1" applyAlignment="1">
      <alignment horizontal="center" vertical="center" wrapText="1"/>
    </xf>
    <xf numFmtId="0" fontId="0" fillId="0" borderId="0" xfId="0" applyAlignment="1">
      <alignment horizontal="center" vertical="center"/>
    </xf>
    <xf numFmtId="0" fontId="6" fillId="0" borderId="2" xfId="0" applyFont="1" applyBorder="1" applyAlignment="1">
      <alignment horizontal="center" vertical="center" wrapText="1"/>
    </xf>
    <xf numFmtId="0" fontId="6" fillId="0" borderId="2" xfId="0" applyFont="1" applyBorder="1" applyAlignment="1">
      <alignment horizontal="justify" vertical="center"/>
    </xf>
    <xf numFmtId="0" fontId="8" fillId="0" borderId="0" xfId="0" applyFont="1" applyBorder="1" applyAlignment="1">
      <alignment vertical="center" wrapText="1"/>
    </xf>
    <xf numFmtId="0" fontId="8" fillId="0" borderId="0" xfId="0" applyFont="1" applyBorder="1" applyAlignment="1">
      <alignment horizontal="center" vertical="center"/>
    </xf>
    <xf numFmtId="0" fontId="6" fillId="0" borderId="0" xfId="0" applyFont="1" applyBorder="1"/>
    <xf numFmtId="0" fontId="6" fillId="0" borderId="0" xfId="0" applyFont="1" applyBorder="1" applyAlignment="1">
      <alignment horizontal="center" vertical="center" wrapText="1"/>
    </xf>
    <xf numFmtId="0" fontId="8" fillId="0" borderId="0" xfId="0" applyFont="1" applyBorder="1" applyAlignment="1">
      <alignment horizontal="center" vertical="center"/>
    </xf>
    <xf numFmtId="0" fontId="8" fillId="0" borderId="2" xfId="0" applyFont="1" applyBorder="1" applyAlignment="1">
      <alignment horizontal="center" vertical="center"/>
    </xf>
    <xf numFmtId="0" fontId="10" fillId="0" borderId="9" xfId="0" applyNumberFormat="1" applyFont="1" applyFill="1" applyBorder="1" applyAlignment="1">
      <alignment horizontal="left" vertical="center" wrapText="1"/>
    </xf>
    <xf numFmtId="0" fontId="3" fillId="0" borderId="6"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10" fillId="0" borderId="2" xfId="0" applyNumberFormat="1" applyFont="1" applyFill="1" applyBorder="1" applyAlignment="1">
      <alignment horizontal="left" vertical="center" wrapText="1"/>
    </xf>
    <xf numFmtId="0" fontId="10" fillId="0" borderId="2" xfId="0" applyFont="1" applyFill="1" applyBorder="1" applyAlignment="1">
      <alignment horizontal="left" vertical="center" wrapText="1"/>
    </xf>
    <xf numFmtId="0" fontId="10" fillId="0" borderId="2" xfId="0" applyFont="1" applyFill="1" applyBorder="1" applyAlignment="1">
      <alignment vertical="center" wrapText="1"/>
    </xf>
    <xf numFmtId="0" fontId="10" fillId="0" borderId="2" xfId="0" applyFont="1" applyBorder="1"/>
    <xf numFmtId="0" fontId="6" fillId="0" borderId="0" xfId="0" applyFont="1"/>
    <xf numFmtId="0" fontId="8" fillId="0" borderId="2" xfId="0" applyFont="1" applyBorder="1"/>
    <xf numFmtId="0" fontId="6" fillId="0" borderId="0" xfId="0" applyFont="1" applyBorder="1" applyAlignment="1">
      <alignment horizontal="center" vertical="center"/>
    </xf>
    <xf numFmtId="0" fontId="6" fillId="0" borderId="2" xfId="0" applyFont="1" applyBorder="1" applyAlignment="1">
      <alignment horizontal="center" vertical="center"/>
    </xf>
    <xf numFmtId="49" fontId="6" fillId="0" borderId="2" xfId="0" applyNumberFormat="1" applyFont="1" applyBorder="1"/>
    <xf numFmtId="49" fontId="6" fillId="0" borderId="2" xfId="0" applyNumberFormat="1" applyFont="1" applyBorder="1" applyAlignment="1">
      <alignment horizontal="center" vertical="center"/>
    </xf>
    <xf numFmtId="0" fontId="8" fillId="0" borderId="0" xfId="0" applyFont="1"/>
    <xf numFmtId="0" fontId="8" fillId="0" borderId="0" xfId="0" applyFont="1" applyBorder="1"/>
    <xf numFmtId="49" fontId="6" fillId="0" borderId="0" xfId="0" applyNumberFormat="1" applyFont="1" applyBorder="1"/>
    <xf numFmtId="2" fontId="0" fillId="0" borderId="0" xfId="0" applyNumberFormat="1"/>
    <xf numFmtId="0" fontId="2" fillId="0" borderId="12" xfId="0" applyFont="1" applyFill="1" applyBorder="1" applyAlignment="1">
      <alignment horizontal="center" vertical="center" wrapText="1"/>
    </xf>
    <xf numFmtId="0" fontId="1" fillId="0" borderId="5" xfId="0" applyFont="1" applyFill="1" applyBorder="1" applyAlignment="1">
      <alignment horizontal="left" vertical="center" wrapText="1"/>
    </xf>
    <xf numFmtId="0" fontId="1" fillId="0" borderId="7" xfId="0" applyFont="1" applyFill="1" applyBorder="1" applyAlignment="1">
      <alignment horizontal="left" vertical="center" wrapText="1"/>
    </xf>
    <xf numFmtId="2" fontId="4" fillId="0" borderId="25" xfId="0" applyNumberFormat="1" applyFont="1" applyFill="1" applyBorder="1" applyAlignment="1">
      <alignment horizontal="center" vertical="center"/>
    </xf>
    <xf numFmtId="2" fontId="4" fillId="2" borderId="18" xfId="0" applyNumberFormat="1" applyFont="1" applyFill="1" applyBorder="1" applyAlignment="1">
      <alignment horizontal="center" vertical="center"/>
    </xf>
    <xf numFmtId="0" fontId="8" fillId="0" borderId="2" xfId="0" applyFont="1" applyBorder="1" applyAlignment="1">
      <alignment horizontal="center" vertical="center"/>
    </xf>
    <xf numFmtId="0" fontId="8" fillId="0" borderId="0" xfId="0" applyFont="1" applyBorder="1" applyAlignment="1">
      <alignment horizontal="left" vertical="center"/>
    </xf>
    <xf numFmtId="0" fontId="8" fillId="0" borderId="0" xfId="0" applyFont="1" applyFill="1" applyBorder="1" applyAlignment="1">
      <alignment horizontal="left" vertical="center"/>
    </xf>
    <xf numFmtId="0" fontId="1" fillId="0" borderId="5" xfId="0" applyFont="1" applyFill="1" applyBorder="1" applyAlignment="1">
      <alignment vertical="center" wrapText="1"/>
    </xf>
    <xf numFmtId="0" fontId="1" fillId="0" borderId="7" xfId="0" applyFont="1" applyFill="1" applyBorder="1" applyAlignment="1">
      <alignment vertical="center" wrapText="1"/>
    </xf>
    <xf numFmtId="164" fontId="0" fillId="0" borderId="0" xfId="0" applyNumberFormat="1"/>
    <xf numFmtId="1" fontId="9" fillId="3" borderId="2" xfId="0" applyNumberFormat="1" applyFont="1" applyFill="1" applyBorder="1" applyAlignment="1">
      <alignment horizontal="center" vertical="center"/>
    </xf>
    <xf numFmtId="0" fontId="6" fillId="0" borderId="0" xfId="0" applyFont="1" applyBorder="1" applyAlignment="1">
      <alignment horizontal="justify" vertical="center"/>
    </xf>
    <xf numFmtId="0" fontId="8" fillId="0" borderId="2" xfId="0" applyFont="1" applyBorder="1" applyAlignment="1">
      <alignment horizontal="center" vertical="center"/>
    </xf>
    <xf numFmtId="0" fontId="6" fillId="0" borderId="2" xfId="0" applyFont="1" applyFill="1" applyBorder="1" applyAlignment="1">
      <alignment vertical="top" wrapText="1"/>
    </xf>
    <xf numFmtId="0" fontId="2" fillId="0" borderId="11" xfId="0" applyFont="1" applyFill="1" applyBorder="1" applyAlignment="1">
      <alignment horizontal="center" vertical="center"/>
    </xf>
    <xf numFmtId="0" fontId="2" fillId="0" borderId="15" xfId="0" applyFont="1" applyFill="1" applyBorder="1" applyAlignment="1">
      <alignment horizontal="center" vertical="center"/>
    </xf>
    <xf numFmtId="0" fontId="2" fillId="0" borderId="26" xfId="0" applyFont="1" applyFill="1" applyBorder="1" applyAlignment="1">
      <alignment horizontal="center" vertical="center"/>
    </xf>
    <xf numFmtId="0" fontId="5" fillId="0" borderId="8" xfId="0" applyFont="1" applyBorder="1" applyAlignment="1">
      <alignment horizontal="center" vertical="center"/>
    </xf>
    <xf numFmtId="0" fontId="5" fillId="0" borderId="14" xfId="0" applyFont="1" applyBorder="1" applyAlignment="1">
      <alignment horizontal="center" vertical="center"/>
    </xf>
    <xf numFmtId="0" fontId="5" fillId="0" borderId="10" xfId="0" applyFont="1" applyBorder="1" applyAlignment="1">
      <alignment horizontal="center" vertical="center"/>
    </xf>
    <xf numFmtId="0" fontId="4" fillId="0" borderId="0" xfId="0" applyFont="1" applyAlignment="1">
      <alignment horizontal="left" vertical="center" wrapText="1"/>
    </xf>
    <xf numFmtId="0" fontId="0" fillId="0" borderId="0" xfId="0" applyAlignment="1">
      <alignment wrapText="1"/>
    </xf>
    <xf numFmtId="0" fontId="2" fillId="0" borderId="8" xfId="0" applyFont="1" applyFill="1" applyBorder="1" applyAlignment="1">
      <alignment horizontal="center" vertical="center"/>
    </xf>
    <xf numFmtId="0" fontId="2" fillId="0" borderId="14" xfId="0" applyFont="1" applyFill="1" applyBorder="1" applyAlignment="1">
      <alignment horizontal="center" vertical="center"/>
    </xf>
    <xf numFmtId="0" fontId="2" fillId="0" borderId="10" xfId="0" applyFont="1" applyFill="1" applyBorder="1" applyAlignment="1">
      <alignment horizontal="center" vertical="center"/>
    </xf>
    <xf numFmtId="0" fontId="11" fillId="0" borderId="4" xfId="0" applyFont="1" applyBorder="1" applyAlignment="1">
      <alignment horizontal="center" vertical="center"/>
    </xf>
    <xf numFmtId="0" fontId="11" fillId="0" borderId="12" xfId="0" applyFont="1" applyBorder="1" applyAlignment="1">
      <alignment horizontal="center" vertical="center"/>
    </xf>
    <xf numFmtId="0" fontId="11" fillId="0" borderId="13" xfId="0" applyFont="1" applyBorder="1" applyAlignment="1">
      <alignment horizontal="center" vertical="center"/>
    </xf>
    <xf numFmtId="0" fontId="2" fillId="0" borderId="0" xfId="0" applyFont="1" applyAlignment="1">
      <alignment horizontal="center" vertical="center"/>
    </xf>
    <xf numFmtId="0" fontId="2" fillId="0" borderId="30" xfId="0" applyFont="1" applyBorder="1" applyAlignment="1">
      <alignment horizontal="center" vertical="center"/>
    </xf>
    <xf numFmtId="0" fontId="1" fillId="0" borderId="0" xfId="0" applyFont="1" applyFill="1" applyBorder="1" applyAlignment="1">
      <alignment horizontal="justify" vertical="center" wrapText="1"/>
    </xf>
    <xf numFmtId="0" fontId="0" fillId="0" borderId="0" xfId="0" applyAlignment="1"/>
    <xf numFmtId="0" fontId="2" fillId="0" borderId="0" xfId="0" applyFont="1" applyAlignment="1">
      <alignment horizontal="center" wrapText="1"/>
    </xf>
    <xf numFmtId="0" fontId="4" fillId="0" borderId="0" xfId="0" applyFont="1" applyAlignment="1">
      <alignment horizontal="center"/>
    </xf>
    <xf numFmtId="0" fontId="8" fillId="0" borderId="2" xfId="0" applyFont="1" applyBorder="1" applyAlignment="1">
      <alignment horizontal="center" vertical="center"/>
    </xf>
    <xf numFmtId="0" fontId="6" fillId="0" borderId="0" xfId="0" applyFont="1" applyBorder="1" applyAlignment="1">
      <alignment horizontal="center" vertical="center" wrapText="1"/>
    </xf>
  </cellXfs>
  <cellStyles count="1">
    <cellStyle name="Normální"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Moti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A72"/>
  <sheetViews>
    <sheetView tabSelected="1" view="pageBreakPreview" topLeftCell="A11" zoomScaleNormal="100" zoomScaleSheetLayoutView="100" workbookViewId="0">
      <selection activeCell="D37" sqref="D37"/>
    </sheetView>
  </sheetViews>
  <sheetFormatPr defaultColWidth="9.109375" defaultRowHeight="13.2" x14ac:dyDescent="0.25"/>
  <cols>
    <col min="1" max="1" width="9.109375" style="26"/>
    <col min="2" max="2" width="0.88671875" style="26" customWidth="1"/>
    <col min="3" max="3" width="6.44140625" style="26" customWidth="1"/>
    <col min="4" max="4" width="31.5546875" style="26" customWidth="1"/>
    <col min="5" max="5" width="21.33203125" style="26" customWidth="1"/>
    <col min="6" max="7" width="9.109375" style="26"/>
    <col min="8" max="8" width="9.88671875" style="26" customWidth="1"/>
    <col min="9" max="9" width="7.6640625" style="26" customWidth="1"/>
    <col min="10" max="10" width="12" style="26" bestFit="1" customWidth="1"/>
    <col min="11" max="11" width="9.109375" style="26"/>
    <col min="12" max="12" width="0.88671875" style="26" customWidth="1"/>
    <col min="13" max="13" width="9.109375" style="26"/>
    <col min="14" max="14" width="18.44140625" style="26" customWidth="1"/>
    <col min="15" max="15" width="15.44140625" style="26" customWidth="1"/>
    <col min="16" max="17" width="9.109375" style="26"/>
    <col min="18" max="18" width="9.88671875" style="26" customWidth="1"/>
    <col min="19" max="19" width="11" style="26" customWidth="1"/>
    <col min="20" max="20" width="9.109375" style="26" customWidth="1"/>
    <col min="21" max="16384" width="9.109375" style="26"/>
  </cols>
  <sheetData>
    <row r="1" spans="1:22" ht="21.6" thickBot="1" x14ac:dyDescent="0.3">
      <c r="A1"/>
      <c r="B1"/>
      <c r="C1" s="120" t="s">
        <v>109</v>
      </c>
      <c r="D1" s="121"/>
      <c r="E1" s="121"/>
      <c r="F1" s="121"/>
      <c r="G1" s="121"/>
      <c r="H1" s="122"/>
      <c r="I1"/>
      <c r="J1"/>
      <c r="K1"/>
      <c r="L1"/>
      <c r="M1"/>
      <c r="N1"/>
      <c r="O1"/>
      <c r="P1"/>
      <c r="Q1"/>
      <c r="R1"/>
      <c r="S1"/>
    </row>
    <row r="2" spans="1:22" ht="39" customHeight="1" thickBot="1" x14ac:dyDescent="0.3">
      <c r="A2" s="12" t="s">
        <v>1</v>
      </c>
      <c r="B2"/>
      <c r="C2" s="4" t="s">
        <v>6</v>
      </c>
      <c r="D2" s="4" t="s">
        <v>0</v>
      </c>
      <c r="E2" s="86" t="s">
        <v>2</v>
      </c>
      <c r="F2" s="87" t="s">
        <v>3</v>
      </c>
      <c r="G2" s="4" t="s">
        <v>4</v>
      </c>
      <c r="H2" s="11" t="s">
        <v>5</v>
      </c>
      <c r="I2" s="102" t="s">
        <v>30</v>
      </c>
      <c r="J2"/>
      <c r="K2"/>
      <c r="L2"/>
      <c r="M2" s="120" t="s">
        <v>109</v>
      </c>
      <c r="N2" s="121"/>
      <c r="O2" s="121"/>
      <c r="P2" s="121"/>
      <c r="Q2" s="121"/>
      <c r="R2" s="122"/>
      <c r="S2"/>
    </row>
    <row r="3" spans="1:22" ht="14.4" thickBot="1" x14ac:dyDescent="0.3">
      <c r="A3" s="14">
        <f>RANK(I3,$I$3:$I$72,1)</f>
        <v>1</v>
      </c>
      <c r="B3"/>
      <c r="C3" s="6">
        <v>3</v>
      </c>
      <c r="D3" s="83" t="str">
        <f>IF(přihlášky!$G$43="X",přihlášky!$E$43,přihlášky!$H$43)</f>
        <v>Nekolová Pavlína</v>
      </c>
      <c r="E3" s="65" t="s">
        <v>34</v>
      </c>
      <c r="F3" s="50">
        <v>18.27</v>
      </c>
      <c r="G3" s="56">
        <v>28.34</v>
      </c>
      <c r="H3" s="51">
        <f>IF(AND(F3=0,G3=0),"diskval.",IF(AND(F3&gt;0,G3&gt;0),MIN(F3:G3),IF(F3&gt;0,F3,G3)))</f>
        <v>18.27</v>
      </c>
      <c r="I3">
        <f>IF(F3+G3=0,1000,H3+((IF(F3&gt;0,F3,100)+IF(G3&gt;0,G3,100))/100000))</f>
        <v>18.2704661</v>
      </c>
      <c r="J3"/>
      <c r="K3" s="7"/>
      <c r="L3"/>
      <c r="M3" s="117" t="str">
        <f>přihlášky!$C$7</f>
        <v>SDH Benešov nad Černou</v>
      </c>
      <c r="N3" s="118"/>
      <c r="O3" s="118"/>
      <c r="P3" s="118"/>
      <c r="Q3" s="119"/>
      <c r="R3"/>
      <c r="S3"/>
    </row>
    <row r="4" spans="1:22" ht="12.75" customHeight="1" x14ac:dyDescent="0.25">
      <c r="A4" s="15">
        <f>RANK(I4,$I$3:$I$72,1)</f>
        <v>2</v>
      </c>
      <c r="B4"/>
      <c r="C4" s="84">
        <v>49</v>
      </c>
      <c r="D4" s="89" t="str">
        <f>IF(přihlášky!$G$101="X",přihlášky!$E$101,přihlášky!$H$101)</f>
        <v>Joštová Karin</v>
      </c>
      <c r="E4" s="66" t="s">
        <v>33</v>
      </c>
      <c r="F4" s="2">
        <v>19.579999999999998</v>
      </c>
      <c r="G4" s="54">
        <v>20.11</v>
      </c>
      <c r="H4" s="52">
        <f>IF(AND(F4=0,G4=0),"diskval.",IF(AND(F4&gt;0,G4&gt;0),MIN(F4:G4),IF(F4&gt;0,F4,G4)))</f>
        <v>19.579999999999998</v>
      </c>
      <c r="I4">
        <f>IF(F4+G4=0,1000,H4+((IF(F4&gt;0,F4,100)+IF(G4&gt;0,G4,100))/100000))</f>
        <v>19.580396899999997</v>
      </c>
      <c r="J4" s="128">
        <v>1</v>
      </c>
      <c r="K4" s="14">
        <v>27</v>
      </c>
      <c r="L4"/>
      <c r="M4" s="14">
        <v>1</v>
      </c>
      <c r="N4" s="103" t="s">
        <v>36</v>
      </c>
      <c r="O4" s="65" t="s">
        <v>35</v>
      </c>
      <c r="P4" s="50">
        <v>24.1</v>
      </c>
      <c r="Q4" s="56">
        <v>23.45</v>
      </c>
      <c r="R4" s="51">
        <v>23.45</v>
      </c>
      <c r="S4"/>
    </row>
    <row r="5" spans="1:22" ht="12.75" customHeight="1" x14ac:dyDescent="0.25">
      <c r="A5" s="15">
        <f>RANK(I5,$I$3:$I$72,1)</f>
        <v>3</v>
      </c>
      <c r="B5"/>
      <c r="C5" s="84">
        <v>10</v>
      </c>
      <c r="D5" s="88" t="str">
        <f>IF(přihlášky!$G$44="X",přihlášky!$E$44,přihlášky!$H$44)</f>
        <v>Landová Lada</v>
      </c>
      <c r="E5" s="66" t="s">
        <v>34</v>
      </c>
      <c r="F5" s="2">
        <v>28.86</v>
      </c>
      <c r="G5" s="54">
        <v>19.920000000000002</v>
      </c>
      <c r="H5" s="52">
        <f>IF(AND(F5=0,G5=0),"diskval.",IF(AND(F5&gt;0,G5&gt;0),MIN(F5:G5),IF(F5&gt;0,F5,G5)))</f>
        <v>19.920000000000002</v>
      </c>
      <c r="I5">
        <f>IF(F5+G5=0,1000,H5+((IF(F5&gt;0,F5,100)+IF(G5&gt;0,G5,100))/100000))</f>
        <v>19.9204878</v>
      </c>
      <c r="J5" s="129"/>
      <c r="K5" s="15">
        <v>39</v>
      </c>
      <c r="L5"/>
      <c r="M5" s="15">
        <v>8</v>
      </c>
      <c r="N5" s="57" t="s">
        <v>37</v>
      </c>
      <c r="O5" s="66" t="s">
        <v>35</v>
      </c>
      <c r="P5" s="2">
        <v>36.56</v>
      </c>
      <c r="Q5" s="54">
        <v>24.96</v>
      </c>
      <c r="R5" s="52">
        <v>24.96</v>
      </c>
      <c r="S5"/>
    </row>
    <row r="6" spans="1:22" ht="12.75" customHeight="1" x14ac:dyDescent="0.25">
      <c r="A6" s="15">
        <f>RANK(I6,$I$3:$I$72,1)</f>
        <v>4</v>
      </c>
      <c r="B6"/>
      <c r="C6" s="84">
        <v>37</v>
      </c>
      <c r="D6" s="88" t="str">
        <f>IF(přihlášky!$G$35="X",přihlášky!$E$35,přihlášky!$H$35)</f>
        <v>Šimečková Lucie</v>
      </c>
      <c r="E6" s="66" t="s">
        <v>46</v>
      </c>
      <c r="F6" s="2">
        <v>22.34</v>
      </c>
      <c r="G6" s="54">
        <v>20.239999999999998</v>
      </c>
      <c r="H6" s="52">
        <f>IF(AND(F6=0,G6=0),"diskval.",IF(AND(F6&gt;0,G6&gt;0),MIN(F6:G6),IF(F6&gt;0,F6,G6)))</f>
        <v>20.239999999999998</v>
      </c>
      <c r="I6">
        <f>IF(F6+G6=0,1000,H6+((IF(F6&gt;0,F6,100)+IF(G6&gt;0,G6,100))/100000))</f>
        <v>20.240425799999997</v>
      </c>
      <c r="J6" s="129"/>
      <c r="K6" s="15">
        <v>42</v>
      </c>
      <c r="L6"/>
      <c r="M6" s="15">
        <v>50</v>
      </c>
      <c r="N6" s="59" t="s">
        <v>43</v>
      </c>
      <c r="O6" s="66" t="s">
        <v>35</v>
      </c>
      <c r="P6" s="2">
        <v>999</v>
      </c>
      <c r="Q6" s="54">
        <v>25.73</v>
      </c>
      <c r="R6" s="52">
        <v>25.73</v>
      </c>
      <c r="S6"/>
    </row>
    <row r="7" spans="1:22" ht="12.75" customHeight="1" x14ac:dyDescent="0.25">
      <c r="A7" s="15">
        <f>RANK(I7,$I$3:$I$72,1)</f>
        <v>5</v>
      </c>
      <c r="B7"/>
      <c r="C7" s="84">
        <v>51</v>
      </c>
      <c r="D7" s="89" t="str">
        <f>IF(přihlášky!$G$37="X",přihlášky!$E$37,přihlášky!$H$37)</f>
        <v>Reindlová Eliška</v>
      </c>
      <c r="E7" s="66" t="s">
        <v>46</v>
      </c>
      <c r="F7" s="2">
        <v>20.39</v>
      </c>
      <c r="G7" s="54">
        <v>20.84</v>
      </c>
      <c r="H7" s="52">
        <f>IF(AND(F7=0,G7=0),"diskval.",IF(AND(F7&gt;0,G7&gt;0),MIN(F7:G7),IF(F7&gt;0,F7,G7)))</f>
        <v>20.39</v>
      </c>
      <c r="I7">
        <f>IF(F7+G7=0,1000,H7+((IF(F7&gt;0,F7,100)+IF(G7&gt;0,G7,100))/100000))</f>
        <v>20.390412300000001</v>
      </c>
      <c r="J7" s="129"/>
      <c r="K7" s="15">
        <v>44</v>
      </c>
      <c r="L7"/>
      <c r="M7" s="15">
        <v>15</v>
      </c>
      <c r="N7" s="58" t="s">
        <v>39</v>
      </c>
      <c r="O7" s="66" t="s">
        <v>35</v>
      </c>
      <c r="P7" s="2">
        <v>25.99</v>
      </c>
      <c r="Q7" s="54">
        <v>999</v>
      </c>
      <c r="R7" s="52">
        <v>25.99</v>
      </c>
      <c r="S7"/>
    </row>
    <row r="8" spans="1:22" ht="12.75" customHeight="1" x14ac:dyDescent="0.25">
      <c r="A8" s="15">
        <f>RANK(I8,$I$3:$I$72,1)</f>
        <v>6</v>
      </c>
      <c r="B8"/>
      <c r="C8" s="84">
        <v>56</v>
      </c>
      <c r="D8" s="89" t="str">
        <f>IF(přihlášky!$G$102="X",přihlášky!$E$102,přihlášky!$H$102)</f>
        <v>Fialová Jana</v>
      </c>
      <c r="E8" s="66" t="s">
        <v>33</v>
      </c>
      <c r="F8" s="2">
        <v>20.420000000000002</v>
      </c>
      <c r="G8" s="54">
        <v>20.46</v>
      </c>
      <c r="H8" s="52">
        <f>IF(AND(F8=0,G8=0),"diskval.",IF(AND(F8&gt;0,G8&gt;0),MIN(F8:G8),IF(F8&gt;0,F8,G8)))</f>
        <v>20.420000000000002</v>
      </c>
      <c r="I8">
        <f>IF(F8+G8=0,1000,H8+((IF(F8&gt;0,F8,100)+IF(G8&gt;0,G8,100))/100000))</f>
        <v>20.420408800000001</v>
      </c>
      <c r="J8" s="129"/>
      <c r="K8" s="15">
        <v>48</v>
      </c>
      <c r="L8"/>
      <c r="M8" s="15">
        <v>43</v>
      </c>
      <c r="N8" s="57" t="s">
        <v>42</v>
      </c>
      <c r="O8" s="66" t="s">
        <v>35</v>
      </c>
      <c r="P8" s="2">
        <v>29.89</v>
      </c>
      <c r="Q8" s="54">
        <v>27.9</v>
      </c>
      <c r="R8" s="52">
        <v>27.9</v>
      </c>
      <c r="S8"/>
    </row>
    <row r="9" spans="1:22" ht="13.5" customHeight="1" thickBot="1" x14ac:dyDescent="0.3">
      <c r="A9" s="15">
        <f>RANK(I9,$I$3:$I$72,1)</f>
        <v>7</v>
      </c>
      <c r="B9"/>
      <c r="C9" s="84">
        <v>17</v>
      </c>
      <c r="D9" s="88" t="str">
        <f>IF(přihlášky!$G$45="X",přihlášky!$E$45,přihlášky!$H$45)</f>
        <v>Fixová Kateřina</v>
      </c>
      <c r="E9" s="66" t="s">
        <v>34</v>
      </c>
      <c r="F9" s="2">
        <v>20.48</v>
      </c>
      <c r="G9" s="54">
        <v>27.84</v>
      </c>
      <c r="H9" s="52">
        <f>IF(AND(F9=0,G9=0),"diskval.",IF(AND(F9&gt;0,G9&gt;0),MIN(F9:G9),IF(F9&gt;0,F9,G9)))</f>
        <v>20.48</v>
      </c>
      <c r="I9">
        <f>IF(F9+G9=0,1000,H9+((IF(F9&gt;0,F9,100)+IF(G9&gt;0,G9,100))/100000))</f>
        <v>20.480483200000002</v>
      </c>
      <c r="J9" s="130"/>
      <c r="K9" s="16">
        <v>50</v>
      </c>
      <c r="L9"/>
      <c r="M9" s="16">
        <v>29</v>
      </c>
      <c r="N9" s="104" t="s">
        <v>40</v>
      </c>
      <c r="O9" s="67" t="s">
        <v>35</v>
      </c>
      <c r="P9" s="3">
        <v>30.85</v>
      </c>
      <c r="Q9" s="105">
        <v>999</v>
      </c>
      <c r="R9" s="106">
        <v>30.85</v>
      </c>
      <c r="S9"/>
      <c r="T9" s="26" t="s">
        <v>29</v>
      </c>
      <c r="V9"/>
    </row>
    <row r="10" spans="1:22" ht="14.4" thickBot="1" x14ac:dyDescent="0.3">
      <c r="A10" s="15">
        <f>RANK(I10,$I$3:$I$72,1)</f>
        <v>8</v>
      </c>
      <c r="B10"/>
      <c r="C10" s="84">
        <v>24</v>
      </c>
      <c r="D10" s="88" t="str">
        <f>IF(přihlášky!$G$46="X",přihlášky!$E$46,přihlášky!$H$46)</f>
        <v>Máchová Pavla</v>
      </c>
      <c r="E10" s="66" t="s">
        <v>34</v>
      </c>
      <c r="F10" s="2">
        <v>20.49</v>
      </c>
      <c r="G10" s="54">
        <v>29.61</v>
      </c>
      <c r="H10" s="52">
        <f>IF(AND(F10=0,G10=0),"diskval.",IF(AND(F10&gt;0,G10&gt;0),MIN(F10:G10),IF(F10&gt;0,F10,G10)))</f>
        <v>20.49</v>
      </c>
      <c r="I10">
        <f>IF(F10+G10=0,1000,H10+((IF(F10&gt;0,F10,100)+IF(G10&gt;0,G10,100))/100000))</f>
        <v>20.490500999999998</v>
      </c>
      <c r="J10" s="9" t="s">
        <v>10</v>
      </c>
      <c r="K10" s="60">
        <f>RANK(T10,T10:T16,1)</f>
        <v>7</v>
      </c>
      <c r="L10"/>
      <c r="M10"/>
      <c r="N10"/>
      <c r="O10"/>
      <c r="P10"/>
      <c r="Q10"/>
      <c r="R10" s="53">
        <f>SUM(R4:R9)</f>
        <v>158.88</v>
      </c>
      <c r="S10" s="25" t="s">
        <v>17</v>
      </c>
      <c r="T10" s="101">
        <f>R10</f>
        <v>158.88</v>
      </c>
      <c r="U10" s="101"/>
      <c r="V10"/>
    </row>
    <row r="11" spans="1:22" ht="14.4" thickBot="1" x14ac:dyDescent="0.3">
      <c r="A11" s="15">
        <f>RANK(I11,$I$3:$I$72,1)</f>
        <v>9</v>
      </c>
      <c r="B11"/>
      <c r="C11" s="84">
        <v>52</v>
      </c>
      <c r="D11" s="90" t="str">
        <f>IF(přihlášky!$G$50="X",přihlášky!$E$50,přihlášky!$H$50)</f>
        <v>Trojáková Simona</v>
      </c>
      <c r="E11" s="66" t="s">
        <v>34</v>
      </c>
      <c r="F11" s="2">
        <v>22.05</v>
      </c>
      <c r="G11" s="54">
        <v>20.58</v>
      </c>
      <c r="H11" s="52">
        <f>IF(AND(F11=0,G11=0),"diskval.",IF(AND(F11&gt;0,G11&gt;0),MIN(F11:G11),IF(F11&gt;0,F11,G11)))</f>
        <v>20.58</v>
      </c>
      <c r="I11">
        <f>IF(F11+G11=0,1000,H11+((IF(F11&gt;0,F11,100)+IF(G11&gt;0,G11,100))/100000))</f>
        <v>20.580426299999999</v>
      </c>
      <c r="J11"/>
      <c r="K11"/>
      <c r="L11"/>
      <c r="M11"/>
      <c r="N11"/>
      <c r="O11"/>
      <c r="P11"/>
      <c r="Q11"/>
      <c r="R11"/>
      <c r="S11"/>
      <c r="T11" s="101">
        <f>R19</f>
        <v>132.57999999999998</v>
      </c>
      <c r="U11" s="101"/>
      <c r="V11"/>
    </row>
    <row r="12" spans="1:22" ht="14.4" thickBot="1" x14ac:dyDescent="0.3">
      <c r="A12" s="15">
        <f>RANK(I12,$I$3:$I$72,1)</f>
        <v>10</v>
      </c>
      <c r="B12"/>
      <c r="C12" s="84">
        <v>47</v>
      </c>
      <c r="D12" s="89" t="str">
        <f>IF(přihlášky!$G$75="X",přihlášky!$E$75,přihlášky!$H$75)</f>
        <v>Macková Kateřina</v>
      </c>
      <c r="E12" s="66" t="s">
        <v>78</v>
      </c>
      <c r="F12" s="2">
        <v>20.8</v>
      </c>
      <c r="G12" s="54">
        <v>21.45</v>
      </c>
      <c r="H12" s="52">
        <f>IF(AND(F12=0,G12=0),"diskval.",IF(AND(F12&gt;0,G12&gt;0),MIN(F12:G12),IF(F12&gt;0,F12,G12)))</f>
        <v>20.8</v>
      </c>
      <c r="I12">
        <f>IF(F12+G12=0,1000,H12+((IF(F12&gt;0,F12,100)+IF(G12&gt;0,G12,100))/100000))</f>
        <v>20.8004225</v>
      </c>
      <c r="J12"/>
      <c r="K12" s="7"/>
      <c r="L12"/>
      <c r="M12" s="117" t="str">
        <f>přihlášky!$C$8</f>
        <v>SDH Milevsko</v>
      </c>
      <c r="N12" s="118"/>
      <c r="O12" s="118"/>
      <c r="P12" s="118"/>
      <c r="Q12" s="119"/>
      <c r="R12"/>
      <c r="S12"/>
      <c r="T12" s="101">
        <f>R28</f>
        <v>121.82</v>
      </c>
      <c r="U12" s="101"/>
      <c r="V12"/>
    </row>
    <row r="13" spans="1:22" ht="15.75" customHeight="1" x14ac:dyDescent="0.25">
      <c r="A13" s="15">
        <f>RANK(I13,$I$3:$I$72,1)</f>
        <v>11</v>
      </c>
      <c r="B13"/>
      <c r="C13" s="84">
        <v>9</v>
      </c>
      <c r="D13" s="88" t="str">
        <f>IF(přihlášky!$G$31="X",přihlášky!$E$31,přihlášky!$H$31)</f>
        <v>Bardová Nina</v>
      </c>
      <c r="E13" s="66" t="s">
        <v>46</v>
      </c>
      <c r="F13" s="2">
        <v>20.99</v>
      </c>
      <c r="G13" s="54">
        <v>21.44</v>
      </c>
      <c r="H13" s="52">
        <f>IF(AND(F13=0,G13=0),"diskval.",IF(AND(F13&gt;0,G13&gt;0),MIN(F13:G13),IF(F13&gt;0,F13,G13)))</f>
        <v>20.99</v>
      </c>
      <c r="I13">
        <f>IF(F13+G13=0,1000,H13+((IF(F13&gt;0,F13,100)+IF(G13&gt;0,G13,100))/100000))</f>
        <v>20.990424299999997</v>
      </c>
      <c r="J13" s="128">
        <v>2</v>
      </c>
      <c r="K13" s="14">
        <v>4</v>
      </c>
      <c r="L13"/>
      <c r="M13" s="14">
        <v>37</v>
      </c>
      <c r="N13" s="103" t="s">
        <v>56</v>
      </c>
      <c r="O13" s="65" t="s">
        <v>46</v>
      </c>
      <c r="P13" s="50">
        <v>22.34</v>
      </c>
      <c r="Q13" s="56">
        <v>20.239999999999998</v>
      </c>
      <c r="R13" s="51">
        <v>20.239999999999998</v>
      </c>
      <c r="S13"/>
      <c r="T13" s="101">
        <f>R37</f>
        <v>142.94</v>
      </c>
      <c r="U13" s="101"/>
      <c r="V13"/>
    </row>
    <row r="14" spans="1:22" ht="15.75" customHeight="1" x14ac:dyDescent="0.25">
      <c r="A14" s="15">
        <f>RANK(I14,$I$3:$I$72,1)</f>
        <v>12</v>
      </c>
      <c r="B14"/>
      <c r="C14" s="84">
        <v>21</v>
      </c>
      <c r="D14" s="88" t="str">
        <f>IF(přihlášky!$G$97="X",přihlášky!$E$97,přihlášky!$H$97)</f>
        <v>Kozlová Barbora</v>
      </c>
      <c r="E14" s="66" t="s">
        <v>33</v>
      </c>
      <c r="F14" s="2">
        <v>22.45</v>
      </c>
      <c r="G14" s="54">
        <v>21.15</v>
      </c>
      <c r="H14" s="52">
        <f>IF(AND(F14=0,G14=0),"diskval.",IF(AND(F14&gt;0,G14&gt;0),MIN(F14:G14),IF(F14&gt;0,F14,G14)))</f>
        <v>21.15</v>
      </c>
      <c r="I14">
        <f>IF(F14+G14=0,1000,H14+((IF(F14&gt;0,F14,100)+IF(G14&gt;0,G14,100))/100000))</f>
        <v>21.150435999999999</v>
      </c>
      <c r="J14" s="129"/>
      <c r="K14" s="15">
        <v>5</v>
      </c>
      <c r="L14"/>
      <c r="M14" s="15">
        <v>51</v>
      </c>
      <c r="N14" s="57" t="s">
        <v>53</v>
      </c>
      <c r="O14" s="66" t="s">
        <v>46</v>
      </c>
      <c r="P14" s="2">
        <v>20.39</v>
      </c>
      <c r="Q14" s="54">
        <v>20.84</v>
      </c>
      <c r="R14" s="52">
        <v>20.39</v>
      </c>
      <c r="S14"/>
      <c r="T14" s="101">
        <f>R46</f>
        <v>129.12</v>
      </c>
      <c r="U14" s="101"/>
      <c r="V14"/>
    </row>
    <row r="15" spans="1:22" ht="15.75" customHeight="1" x14ac:dyDescent="0.25">
      <c r="A15" s="15">
        <f>RANK(I15,$I$3:$I$72,1)</f>
        <v>13</v>
      </c>
      <c r="B15"/>
      <c r="C15" s="84">
        <v>7</v>
      </c>
      <c r="D15" s="88" t="str">
        <f>IF(přihlášky!$G$95="X",přihlášky!$E$95,přihlášky!$H$95)</f>
        <v>Fukalová Karolína</v>
      </c>
      <c r="E15" s="66" t="s">
        <v>33</v>
      </c>
      <c r="F15" s="2">
        <v>21.21</v>
      </c>
      <c r="G15" s="54">
        <v>22.01</v>
      </c>
      <c r="H15" s="52">
        <f>IF(AND(F15=0,G15=0),"diskval.",IF(AND(F15&gt;0,G15&gt;0),MIN(F15:G15),IF(F15&gt;0,F15,G15)))</f>
        <v>21.21</v>
      </c>
      <c r="I15">
        <f>IF(F15+G15=0,1000,H15+((IF(F15&gt;0,F15,100)+IF(G15&gt;0,G15,100))/100000))</f>
        <v>21.2104322</v>
      </c>
      <c r="J15" s="129"/>
      <c r="K15" s="15">
        <v>11</v>
      </c>
      <c r="L15"/>
      <c r="M15" s="15">
        <v>9</v>
      </c>
      <c r="N15" s="57" t="s">
        <v>48</v>
      </c>
      <c r="O15" s="66" t="s">
        <v>46</v>
      </c>
      <c r="P15" s="2">
        <v>20.99</v>
      </c>
      <c r="Q15" s="54">
        <v>21.44</v>
      </c>
      <c r="R15" s="52">
        <v>20.99</v>
      </c>
      <c r="S15"/>
      <c r="T15" s="101">
        <f>R55</f>
        <v>148.66999999999999</v>
      </c>
      <c r="U15" s="101"/>
      <c r="V15"/>
    </row>
    <row r="16" spans="1:22" ht="15.75" customHeight="1" x14ac:dyDescent="0.25">
      <c r="A16" s="15">
        <f>RANK(I16,$I$3:$I$72,1)</f>
        <v>14</v>
      </c>
      <c r="B16"/>
      <c r="C16" s="84">
        <v>19</v>
      </c>
      <c r="D16" s="88" t="str">
        <f>IF(přihlášky!$G$71="X",přihlášky!$E$71,přihlášky!$H$71)</f>
        <v>Mašková Magdaléna</v>
      </c>
      <c r="E16" s="66" t="s">
        <v>78</v>
      </c>
      <c r="F16" s="2">
        <v>21.35</v>
      </c>
      <c r="G16" s="54">
        <v>22.31</v>
      </c>
      <c r="H16" s="52">
        <f>IF(AND(F16=0,G16=0),"diskval.",IF(AND(F16&gt;0,G16&gt;0),MIN(F16:G16),IF(F16&gt;0,F16,G16)))</f>
        <v>21.35</v>
      </c>
      <c r="I16">
        <f>IF(F16+G16=0,1000,H16+((IF(F16&gt;0,F16,100)+IF(G16&gt;0,G16,100))/100000))</f>
        <v>21.350436600000002</v>
      </c>
      <c r="J16" s="129"/>
      <c r="K16" s="15">
        <v>23</v>
      </c>
      <c r="L16"/>
      <c r="M16" s="15">
        <v>16</v>
      </c>
      <c r="N16" s="57" t="s">
        <v>49</v>
      </c>
      <c r="O16" s="66" t="s">
        <v>46</v>
      </c>
      <c r="P16" s="2">
        <v>22.52</v>
      </c>
      <c r="Q16" s="54">
        <v>22.16</v>
      </c>
      <c r="R16" s="52">
        <v>22.16</v>
      </c>
      <c r="S16"/>
      <c r="T16" s="101">
        <f>R64</f>
        <v>128.12</v>
      </c>
      <c r="U16" s="101"/>
      <c r="V16"/>
    </row>
    <row r="17" spans="1:27" ht="15.75" customHeight="1" x14ac:dyDescent="0.25">
      <c r="A17" s="15">
        <f>RANK(I17,$I$3:$I$72,1)</f>
        <v>15</v>
      </c>
      <c r="B17"/>
      <c r="C17" s="84">
        <v>6</v>
      </c>
      <c r="D17" s="88" t="str">
        <f>IF(přihlášky!$G$82="X",přihlášky!$E$82,přihlášky!$H$82)</f>
        <v>Kiewegová Eliška</v>
      </c>
      <c r="E17" s="66" t="s">
        <v>95</v>
      </c>
      <c r="F17" s="2">
        <v>21.87</v>
      </c>
      <c r="G17" s="54">
        <v>21.36</v>
      </c>
      <c r="H17" s="52">
        <f>IF(AND(F17=0,G17=0),"diskval.",IF(AND(F17&gt;0,G17&gt;0),MIN(F17:G17),IF(F17&gt;0,F17,G17)))</f>
        <v>21.36</v>
      </c>
      <c r="I17">
        <f>IF(F17+G17=0,1000,H17+((IF(F17&gt;0,F17,100)+IF(G17&gt;0,G17,100))/100000))</f>
        <v>21.360432299999999</v>
      </c>
      <c r="J17" s="129"/>
      <c r="K17" s="15">
        <v>34</v>
      </c>
      <c r="L17"/>
      <c r="M17" s="15">
        <v>30</v>
      </c>
      <c r="N17" s="57" t="s">
        <v>51</v>
      </c>
      <c r="O17" s="66" t="s">
        <v>46</v>
      </c>
      <c r="P17" s="2">
        <v>24.36</v>
      </c>
      <c r="Q17" s="54">
        <v>24.13</v>
      </c>
      <c r="R17" s="52">
        <v>24.13</v>
      </c>
      <c r="S17"/>
    </row>
    <row r="18" spans="1:27" ht="15.75" customHeight="1" thickBot="1" x14ac:dyDescent="0.3">
      <c r="A18" s="15">
        <f>RANK(I18,$I$3:$I$72,1)</f>
        <v>16</v>
      </c>
      <c r="B18"/>
      <c r="C18" s="84">
        <v>26</v>
      </c>
      <c r="D18" s="88" t="str">
        <f>IF(přihlášky!$G$72="X",přihlášky!$E$72,přihlášky!$H$72)</f>
        <v>Svatošová Michaela</v>
      </c>
      <c r="E18" s="66" t="s">
        <v>78</v>
      </c>
      <c r="F18" s="2">
        <v>22.21</v>
      </c>
      <c r="G18" s="54">
        <v>21.47</v>
      </c>
      <c r="H18" s="52">
        <f>IF(AND(F18=0,G18=0),"diskval.",IF(AND(F18&gt;0,G18&gt;0),MIN(F18:G18),IF(F18&gt;0,F18,G18)))</f>
        <v>21.47</v>
      </c>
      <c r="I18">
        <f>IF(F18+G18=0,1000,H18+((IF(F18&gt;0,F18,100)+IF(G18&gt;0,G18,100))/100000))</f>
        <v>21.470436799999998</v>
      </c>
      <c r="J18" s="130"/>
      <c r="K18" s="15">
        <v>36</v>
      </c>
      <c r="L18"/>
      <c r="M18" s="16">
        <v>2</v>
      </c>
      <c r="N18" s="104" t="s">
        <v>47</v>
      </c>
      <c r="O18" s="67" t="s">
        <v>46</v>
      </c>
      <c r="P18" s="3">
        <v>999</v>
      </c>
      <c r="Q18" s="105">
        <v>24.67</v>
      </c>
      <c r="R18" s="106">
        <v>24.67</v>
      </c>
      <c r="S18"/>
    </row>
    <row r="19" spans="1:27" ht="14.4" thickBot="1" x14ac:dyDescent="0.3">
      <c r="A19" s="15">
        <f>RANK(I19,$I$3:$I$72,1)</f>
        <v>17</v>
      </c>
      <c r="B19"/>
      <c r="C19" s="84">
        <v>5</v>
      </c>
      <c r="D19" s="88" t="str">
        <f>IF(přihlášky!$G$69="X",přihlášky!$E$69,přihlášky!$H$69)</f>
        <v>Kleinerová Jarmila</v>
      </c>
      <c r="E19" s="66" t="s">
        <v>78</v>
      </c>
      <c r="F19" s="2">
        <v>21.7</v>
      </c>
      <c r="G19" s="54">
        <v>999</v>
      </c>
      <c r="H19" s="52">
        <f>IF(AND(F19=0,G19=0),"diskval.",IF(AND(F19&gt;0,G19&gt;0),MIN(F19:G19),IF(F19&gt;0,F19,G19)))</f>
        <v>21.7</v>
      </c>
      <c r="I19">
        <f>IF(F19+G19=0,1000,H19+((IF(F19&gt;0,F19,100)+IF(G19&gt;0,G19,100))/100000))</f>
        <v>21.710207</v>
      </c>
      <c r="J19" s="9" t="s">
        <v>10</v>
      </c>
      <c r="K19" s="60">
        <f>RANK(T11,T10:T16,1)</f>
        <v>4</v>
      </c>
      <c r="L19"/>
      <c r="M19"/>
      <c r="N19"/>
      <c r="O19"/>
      <c r="P19"/>
      <c r="Q19"/>
      <c r="R19" s="53">
        <f>SUM(R13:R18)</f>
        <v>132.57999999999998</v>
      </c>
      <c r="S19" s="25" t="s">
        <v>17</v>
      </c>
    </row>
    <row r="20" spans="1:27" ht="14.4" thickBot="1" x14ac:dyDescent="0.3">
      <c r="A20" s="15">
        <f>RANK(I20,$I$3:$I$72,1)</f>
        <v>18</v>
      </c>
      <c r="B20"/>
      <c r="C20" s="84">
        <v>12</v>
      </c>
      <c r="D20" s="88" t="str">
        <f>IF(přihlášky!$G$70="X",přihlášky!$E$70,přihlášky!$H$70)</f>
        <v>Špalová Kateřina</v>
      </c>
      <c r="E20" s="66" t="s">
        <v>78</v>
      </c>
      <c r="F20" s="2">
        <v>21.76</v>
      </c>
      <c r="G20" s="54">
        <v>21.88</v>
      </c>
      <c r="H20" s="52">
        <f>IF(AND(F20=0,G20=0),"diskval.",IF(AND(F20&gt;0,G20&gt;0),MIN(F20:G20),IF(F20&gt;0,F20,G20)))</f>
        <v>21.76</v>
      </c>
      <c r="I20">
        <f>IF(F20+G20=0,1000,H20+((IF(F20&gt;0,F20,100)+IF(G20&gt;0,G20,100))/100000))</f>
        <v>21.760436400000003</v>
      </c>
      <c r="J20"/>
      <c r="K20"/>
      <c r="L20"/>
      <c r="M20"/>
      <c r="N20"/>
      <c r="O20"/>
      <c r="P20"/>
      <c r="Q20"/>
      <c r="R20"/>
      <c r="S20"/>
    </row>
    <row r="21" spans="1:27" ht="14.4" thickBot="1" x14ac:dyDescent="0.3">
      <c r="A21" s="15">
        <f>RANK(I21,$I$3:$I$72,1)</f>
        <v>19</v>
      </c>
      <c r="B21"/>
      <c r="C21" s="84">
        <v>11</v>
      </c>
      <c r="D21" s="88" t="str">
        <f>IF(přihlášky!$G$57="X",přihlášky!$E$57,přihlášky!$H$57)</f>
        <v>Rodová Tereza</v>
      </c>
      <c r="E21" s="66" t="s">
        <v>67</v>
      </c>
      <c r="F21" s="2">
        <v>21.76</v>
      </c>
      <c r="G21" s="54">
        <v>21.96</v>
      </c>
      <c r="H21" s="52">
        <f>IF(AND(F21=0,G21=0),"diskval.",IF(AND(F21&gt;0,G21&gt;0),MIN(F21:G21),IF(F21&gt;0,F21,G21)))</f>
        <v>21.76</v>
      </c>
      <c r="I21">
        <f>IF(F21+G21=0,1000,H21+((IF(F21&gt;0,F21,100)+IF(G21&gt;0,G21,100))/100000))</f>
        <v>21.760437200000002</v>
      </c>
      <c r="J21"/>
      <c r="K21" s="7"/>
      <c r="L21"/>
      <c r="M21" s="125" t="str">
        <f>přihlášky!$C$9</f>
        <v>SDH Dolní Bukovsko</v>
      </c>
      <c r="N21" s="126"/>
      <c r="O21" s="126"/>
      <c r="P21" s="126"/>
      <c r="Q21" s="127"/>
      <c r="R21"/>
      <c r="S21"/>
    </row>
    <row r="22" spans="1:27" ht="15.75" customHeight="1" x14ac:dyDescent="0.25">
      <c r="A22" s="15">
        <f>RANK(I22,$I$3:$I$72,1)</f>
        <v>20</v>
      </c>
      <c r="B22"/>
      <c r="C22" s="84">
        <v>54</v>
      </c>
      <c r="D22" s="89" t="str">
        <f>IF(přihlášky!$G$76="X",přihlášky!$E$76,přihlášky!$H$76)</f>
        <v>Svatošová Kateřina</v>
      </c>
      <c r="E22" s="66" t="s">
        <v>78</v>
      </c>
      <c r="F22" s="2">
        <v>999</v>
      </c>
      <c r="G22" s="54">
        <v>22.04</v>
      </c>
      <c r="H22" s="52">
        <f>IF(AND(F22=0,G22=0),"diskval.",IF(AND(F22&gt;0,G22&gt;0),MIN(F22:G22),IF(F22&gt;0,F22,G22)))</f>
        <v>22.04</v>
      </c>
      <c r="I22">
        <f>IF(F22+G22=0,1000,H22+((IF(F22&gt;0,F22,100)+IF(G22&gt;0,G22,100))/100000))</f>
        <v>22.050210399999997</v>
      </c>
      <c r="J22" s="128">
        <v>3</v>
      </c>
      <c r="K22" s="14">
        <v>1</v>
      </c>
      <c r="L22"/>
      <c r="M22" s="6">
        <v>3</v>
      </c>
      <c r="N22" s="55" t="s">
        <v>57</v>
      </c>
      <c r="O22" s="10" t="s">
        <v>34</v>
      </c>
      <c r="P22" s="50">
        <v>18.27</v>
      </c>
      <c r="Q22" s="56">
        <v>28.34</v>
      </c>
      <c r="R22" s="51">
        <v>18.27</v>
      </c>
      <c r="S22"/>
    </row>
    <row r="23" spans="1:27" ht="15.75" customHeight="1" x14ac:dyDescent="0.25">
      <c r="A23" s="15">
        <f>RANK(I23,$I$3:$I$72,1)</f>
        <v>21</v>
      </c>
      <c r="B23"/>
      <c r="C23" s="84">
        <v>38</v>
      </c>
      <c r="D23" s="89" t="str">
        <f>IF(přihlášky!$G$48="X",přihlášky!$E$48,přihlášky!$H$48)</f>
        <v>Pospíšilová Tereza</v>
      </c>
      <c r="E23" s="66" t="s">
        <v>34</v>
      </c>
      <c r="F23" s="2">
        <v>22.08</v>
      </c>
      <c r="G23" s="54">
        <v>22.21</v>
      </c>
      <c r="H23" s="52">
        <f>IF(AND(F23=0,G23=0),"diskval.",IF(AND(F23&gt;0,G23&gt;0),MIN(F23:G23),IF(F23&gt;0,F23,G23)))</f>
        <v>22.08</v>
      </c>
      <c r="I23">
        <f>IF(F23+G23=0,1000,H23+((IF(F23&gt;0,F23,100)+IF(G23&gt;0,G23,100))/100000))</f>
        <v>22.080442899999998</v>
      </c>
      <c r="J23" s="129"/>
      <c r="K23" s="15">
        <v>3</v>
      </c>
      <c r="L23"/>
      <c r="M23" s="15">
        <v>10</v>
      </c>
      <c r="N23" s="57" t="s">
        <v>58</v>
      </c>
      <c r="O23" s="66" t="s">
        <v>34</v>
      </c>
      <c r="P23" s="2">
        <v>28.86</v>
      </c>
      <c r="Q23" s="54">
        <v>19.920000000000002</v>
      </c>
      <c r="R23" s="52">
        <v>19.920000000000002</v>
      </c>
      <c r="S23"/>
    </row>
    <row r="24" spans="1:27" ht="15.75" customHeight="1" x14ac:dyDescent="0.25">
      <c r="A24" s="15">
        <f>RANK(I24,$I$3:$I$72,1)</f>
        <v>22</v>
      </c>
      <c r="B24"/>
      <c r="C24" s="84">
        <v>18</v>
      </c>
      <c r="D24" s="88" t="str">
        <f>IF(přihlášky!$G$58="X",přihlášky!$E$58,přihlášky!$H$58)</f>
        <v>Cycoňová Petra</v>
      </c>
      <c r="E24" s="66" t="s">
        <v>67</v>
      </c>
      <c r="F24" s="2">
        <v>22.69</v>
      </c>
      <c r="G24" s="54">
        <v>22.11</v>
      </c>
      <c r="H24" s="52">
        <f>IF(AND(F24=0,G24=0),"diskval.",IF(AND(F24&gt;0,G24&gt;0),MIN(F24:G24),IF(F24&gt;0,F24,G24)))</f>
        <v>22.11</v>
      </c>
      <c r="I24">
        <f>IF(F24+G24=0,1000,H24+((IF(F24&gt;0,F24,100)+IF(G24&gt;0,G24,100))/100000))</f>
        <v>22.110447999999998</v>
      </c>
      <c r="J24" s="129"/>
      <c r="K24" s="15">
        <v>7</v>
      </c>
      <c r="L24"/>
      <c r="M24" s="15">
        <v>17</v>
      </c>
      <c r="N24" s="58" t="s">
        <v>59</v>
      </c>
      <c r="O24" s="66" t="s">
        <v>34</v>
      </c>
      <c r="P24" s="2">
        <v>20.48</v>
      </c>
      <c r="Q24" s="54">
        <v>27.84</v>
      </c>
      <c r="R24" s="52">
        <v>20.48</v>
      </c>
      <c r="S24"/>
    </row>
    <row r="25" spans="1:27" ht="15.75" customHeight="1" x14ac:dyDescent="0.25">
      <c r="A25" s="15">
        <f>RANK(I25,$I$3:$I$72,1)</f>
        <v>23</v>
      </c>
      <c r="B25"/>
      <c r="C25" s="84">
        <v>16</v>
      </c>
      <c r="D25" s="88" t="str">
        <f>IF(přihlášky!$G$32="X",přihlášky!$E$32,přihlášky!$H$32)</f>
        <v>Malkusová Kateřina</v>
      </c>
      <c r="E25" s="66" t="s">
        <v>46</v>
      </c>
      <c r="F25" s="2">
        <v>22.52</v>
      </c>
      <c r="G25" s="54">
        <v>22.16</v>
      </c>
      <c r="H25" s="52">
        <f>IF(AND(F25=0,G25=0),"diskval.",IF(AND(F25&gt;0,G25&gt;0),MIN(F25:G25),IF(F25&gt;0,F25,G25)))</f>
        <v>22.16</v>
      </c>
      <c r="I25">
        <f>IF(F25+G25=0,1000,H25+((IF(F25&gt;0,F25,100)+IF(G25&gt;0,G25,100))/100000))</f>
        <v>22.160446799999999</v>
      </c>
      <c r="J25" s="129"/>
      <c r="K25" s="15">
        <v>8</v>
      </c>
      <c r="L25"/>
      <c r="M25" s="15">
        <v>24</v>
      </c>
      <c r="N25" s="58" t="s">
        <v>64</v>
      </c>
      <c r="O25" s="66" t="s">
        <v>34</v>
      </c>
      <c r="P25" s="2">
        <v>20.49</v>
      </c>
      <c r="Q25" s="54">
        <v>29.61</v>
      </c>
      <c r="R25" s="52">
        <v>20.49</v>
      </c>
      <c r="S25"/>
      <c r="AA25" s="26">
        <v>31.66</v>
      </c>
    </row>
    <row r="26" spans="1:27" ht="15.75" customHeight="1" x14ac:dyDescent="0.25">
      <c r="A26" s="15">
        <f>RANK(I26,$I$3:$I$72,1)</f>
        <v>24</v>
      </c>
      <c r="B26"/>
      <c r="C26" s="84">
        <v>14</v>
      </c>
      <c r="D26" s="88" t="str">
        <f>IF(přihlášky!$G$96="X",přihlášky!$E$96,přihlášky!$H$96)</f>
        <v>Křemenová Lenka</v>
      </c>
      <c r="E26" s="66" t="s">
        <v>33</v>
      </c>
      <c r="F26" s="2">
        <v>23.39</v>
      </c>
      <c r="G26" s="54">
        <v>22.22</v>
      </c>
      <c r="H26" s="52">
        <f>IF(AND(F26=0,G26=0),"diskval.",IF(AND(F26&gt;0,G26&gt;0),MIN(F26:G26),IF(F26&gt;0,F26,G26)))</f>
        <v>22.22</v>
      </c>
      <c r="I26">
        <f>IF(F26+G26=0,1000,H26+((IF(F26&gt;0,F26,100)+IF(G26&gt;0,G26,100))/100000))</f>
        <v>22.2204561</v>
      </c>
      <c r="J26" s="129"/>
      <c r="K26" s="15">
        <v>9</v>
      </c>
      <c r="L26"/>
      <c r="M26" s="15">
        <v>52</v>
      </c>
      <c r="N26" s="70" t="s">
        <v>65</v>
      </c>
      <c r="O26" s="66" t="s">
        <v>34</v>
      </c>
      <c r="P26" s="2">
        <v>22.05</v>
      </c>
      <c r="Q26" s="54">
        <v>20.58</v>
      </c>
      <c r="R26" s="52">
        <v>20.58</v>
      </c>
      <c r="S26"/>
    </row>
    <row r="27" spans="1:27" ht="15.75" customHeight="1" thickBot="1" x14ac:dyDescent="0.3">
      <c r="A27" s="15">
        <f>RANK(I27,$I$3:$I$72,1)</f>
        <v>25</v>
      </c>
      <c r="B27"/>
      <c r="C27" s="84">
        <v>45</v>
      </c>
      <c r="D27" s="89" t="str">
        <f>IF(přihlášky!$G$49="X",přihlášky!$E$49,přihlášky!$H$49)</f>
        <v>Strnadová Pavlína</v>
      </c>
      <c r="E27" s="66" t="s">
        <v>34</v>
      </c>
      <c r="F27" s="2">
        <v>22.35</v>
      </c>
      <c r="G27" s="54">
        <v>24.92</v>
      </c>
      <c r="H27" s="52">
        <f>IF(AND(F27=0,G27=0),"diskval.",IF(AND(F27&gt;0,G27&gt;0),MIN(F27:G27),IF(F27&gt;0,F27,G27)))</f>
        <v>22.35</v>
      </c>
      <c r="I27">
        <f>IF(F27+G27=0,1000,H27+((IF(F27&gt;0,F27,100)+IF(G27&gt;0,G27,100))/100000))</f>
        <v>22.350472700000001</v>
      </c>
      <c r="J27" s="130"/>
      <c r="K27" s="16">
        <v>21</v>
      </c>
      <c r="L27"/>
      <c r="M27" s="16">
        <v>38</v>
      </c>
      <c r="N27" s="104" t="s">
        <v>62</v>
      </c>
      <c r="O27" s="67" t="s">
        <v>34</v>
      </c>
      <c r="P27" s="3">
        <v>22.08</v>
      </c>
      <c r="Q27" s="105">
        <v>22.21</v>
      </c>
      <c r="R27" s="106">
        <v>22.08</v>
      </c>
      <c r="S27"/>
    </row>
    <row r="28" spans="1:27" ht="14.4" thickBot="1" x14ac:dyDescent="0.3">
      <c r="A28" s="15">
        <f>RANK(I28,$I$3:$I$72,1)</f>
        <v>26</v>
      </c>
      <c r="B28"/>
      <c r="C28" s="84">
        <v>31</v>
      </c>
      <c r="D28" s="88" t="str">
        <f>IF(přihlášky!$G$47="X",přihlášky!$E$47,přihlášky!$H$47)</f>
        <v>Bartošová Daniela</v>
      </c>
      <c r="E28" s="66" t="s">
        <v>34</v>
      </c>
      <c r="F28" s="2">
        <v>22.96</v>
      </c>
      <c r="G28" s="54">
        <v>25.15</v>
      </c>
      <c r="H28" s="52">
        <f>IF(AND(F28=0,G28=0),"diskval.",IF(AND(F28&gt;0,G28&gt;0),MIN(F28:G28),IF(F28&gt;0,F28,G28)))</f>
        <v>22.96</v>
      </c>
      <c r="I28">
        <f>IF(F28+G28=0,1000,H28+((IF(F28&gt;0,F28,100)+IF(G28&gt;0,G28,100))/100000))</f>
        <v>22.960481099999999</v>
      </c>
      <c r="J28" s="9" t="s">
        <v>10</v>
      </c>
      <c r="K28" s="60">
        <f>RANK(T12,T10:T16,1)</f>
        <v>1</v>
      </c>
      <c r="L28"/>
      <c r="M28"/>
      <c r="N28"/>
      <c r="O28"/>
      <c r="P28"/>
      <c r="Q28"/>
      <c r="R28" s="53">
        <f>SUM(R22:R27)</f>
        <v>121.82</v>
      </c>
      <c r="S28" s="25" t="s">
        <v>17</v>
      </c>
    </row>
    <row r="29" spans="1:27" ht="14.4" thickBot="1" x14ac:dyDescent="0.3">
      <c r="A29" s="15">
        <f>RANK(I29,$I$3:$I$72,1)</f>
        <v>27</v>
      </c>
      <c r="B29"/>
      <c r="C29" s="84">
        <v>1</v>
      </c>
      <c r="D29" s="88" t="str">
        <f>IF(přihlášky!$G$17="X",přihlášky!$E$17,přihlášky!H17)</f>
        <v>Chrtová Miroslava</v>
      </c>
      <c r="E29" s="66" t="s">
        <v>35</v>
      </c>
      <c r="F29" s="2">
        <v>24.1</v>
      </c>
      <c r="G29" s="54">
        <v>23.45</v>
      </c>
      <c r="H29" s="52">
        <f>IF(AND(F29=0,G29=0),"diskval.",IF(AND(F29&gt;0,G29&gt;0),MIN(F29:G29),IF(F29&gt;0,F29,G29)))</f>
        <v>23.45</v>
      </c>
      <c r="I29">
        <f>IF(F29+G29=0,1000,H29+((IF(F29&gt;0,F29,100)+IF(G29&gt;0,G29,100))/100000))</f>
        <v>23.4504755</v>
      </c>
      <c r="J29"/>
      <c r="K29"/>
      <c r="L29"/>
      <c r="M29"/>
      <c r="N29"/>
      <c r="O29"/>
      <c r="P29"/>
      <c r="Q29"/>
      <c r="R29"/>
      <c r="S29"/>
    </row>
    <row r="30" spans="1:27" ht="14.4" thickBot="1" x14ac:dyDescent="0.3">
      <c r="A30" s="15">
        <f>RANK(I30,$I$3:$I$72,1)</f>
        <v>28</v>
      </c>
      <c r="B30"/>
      <c r="C30" s="84">
        <v>13</v>
      </c>
      <c r="D30" s="88" t="str">
        <f>IF(přihlášky!$G$83="X",přihlášky!$E$83,přihlášky!$H$83)</f>
        <v>Houšková Alena</v>
      </c>
      <c r="E30" s="66" t="s">
        <v>95</v>
      </c>
      <c r="F30" s="2">
        <v>24.43</v>
      </c>
      <c r="G30" s="54">
        <v>23.52</v>
      </c>
      <c r="H30" s="52">
        <f>IF(AND(F30=0,G30=0),"diskval.",IF(AND(F30&gt;0,G30&gt;0),MIN(F30:G30),IF(F30&gt;0,F30,G30)))</f>
        <v>23.52</v>
      </c>
      <c r="I30">
        <f>IF(F30+G30=0,1000,H30+((IF(F30&gt;0,F30,100)+IF(G30&gt;0,G30,100))/100000))</f>
        <v>23.5204795</v>
      </c>
      <c r="J30"/>
      <c r="K30" s="7"/>
      <c r="L30"/>
      <c r="M30" s="117" t="str">
        <f>přihlášky!$C$10</f>
        <v>SDH Střelské Hoštice</v>
      </c>
      <c r="N30" s="118"/>
      <c r="O30" s="118"/>
      <c r="P30" s="118"/>
      <c r="Q30" s="119"/>
      <c r="R30"/>
      <c r="S30"/>
    </row>
    <row r="31" spans="1:27" ht="12.75" customHeight="1" x14ac:dyDescent="0.25">
      <c r="A31" s="15">
        <f>RANK(I31,$I$3:$I$72,1)</f>
        <v>29</v>
      </c>
      <c r="B31"/>
      <c r="C31" s="84">
        <v>42</v>
      </c>
      <c r="D31" s="89" t="str">
        <f>IF(přihlášky!$G$100="X",přihlášky!$E$100,přihlášky!$H$100)</f>
        <v>Marešová Žaneta</v>
      </c>
      <c r="E31" s="66" t="s">
        <v>33</v>
      </c>
      <c r="F31" s="2">
        <v>23.54</v>
      </c>
      <c r="G31" s="54">
        <v>23.68</v>
      </c>
      <c r="H31" s="52">
        <f>IF(AND(F31=0,G31=0),"diskval.",IF(AND(F31&gt;0,G31&gt;0),MIN(F31:G31),IF(F31&gt;0,F31,G31)))</f>
        <v>23.54</v>
      </c>
      <c r="I31">
        <f>IF(F31+G31=0,1000,H31+((IF(F31&gt;0,F31,100)+IF(G31&gt;0,G31,100))/100000))</f>
        <v>23.5404722</v>
      </c>
      <c r="J31" s="128">
        <v>4</v>
      </c>
      <c r="K31" s="14">
        <v>19</v>
      </c>
      <c r="L31"/>
      <c r="M31" s="14">
        <v>11</v>
      </c>
      <c r="N31" s="103" t="s">
        <v>69</v>
      </c>
      <c r="O31" s="65" t="s">
        <v>67</v>
      </c>
      <c r="P31" s="50">
        <v>21.76</v>
      </c>
      <c r="Q31" s="56">
        <v>21.96</v>
      </c>
      <c r="R31" s="51">
        <v>21.76</v>
      </c>
      <c r="S31"/>
    </row>
    <row r="32" spans="1:27" ht="15.75" customHeight="1" x14ac:dyDescent="0.25">
      <c r="A32" s="15">
        <f>RANK(I32,$I$3:$I$72,1)</f>
        <v>30</v>
      </c>
      <c r="B32"/>
      <c r="C32" s="84">
        <v>33</v>
      </c>
      <c r="D32" s="88" t="str">
        <f>IF(přihlášky!$G$73="X",přihlášky!$E$73,přihlášky!$H$73)</f>
        <v>Pösingerová Veronika</v>
      </c>
      <c r="E32" s="66" t="s">
        <v>78</v>
      </c>
      <c r="F32" s="2">
        <v>36.44</v>
      </c>
      <c r="G32" s="54">
        <v>23.54</v>
      </c>
      <c r="H32" s="52">
        <f>IF(AND(F32=0,G32=0),"diskval.",IF(AND(F32&gt;0,G32&gt;0),MIN(F32:G32),IF(F32&gt;0,F32,G32)))</f>
        <v>23.54</v>
      </c>
      <c r="I32">
        <f>IF(F32+G32=0,1000,H32+((IF(F32&gt;0,F32,100)+IF(G32&gt;0,G32,100))/100000))</f>
        <v>23.540599799999999</v>
      </c>
      <c r="J32" s="129"/>
      <c r="K32" s="15">
        <v>22</v>
      </c>
      <c r="L32"/>
      <c r="M32" s="15">
        <v>18</v>
      </c>
      <c r="N32" s="57" t="s">
        <v>70</v>
      </c>
      <c r="O32" s="66" t="s">
        <v>67</v>
      </c>
      <c r="P32" s="2">
        <v>22.69</v>
      </c>
      <c r="Q32" s="54">
        <v>22.11</v>
      </c>
      <c r="R32" s="52">
        <v>22.11</v>
      </c>
      <c r="S32"/>
    </row>
    <row r="33" spans="1:19" ht="15.75" customHeight="1" x14ac:dyDescent="0.25">
      <c r="A33" s="15">
        <f>RANK(I33,$I$3:$I$72,1)</f>
        <v>31</v>
      </c>
      <c r="B33"/>
      <c r="C33" s="84">
        <v>4</v>
      </c>
      <c r="D33" s="88" t="str">
        <f>IF(přihlášky!$G$56="X",přihlášky!$E$56,přihlášky!$H$56)</f>
        <v>Procházková Eliška</v>
      </c>
      <c r="E33" s="66" t="s">
        <v>67</v>
      </c>
      <c r="F33" s="2">
        <v>23.58</v>
      </c>
      <c r="G33" s="54">
        <v>27.98</v>
      </c>
      <c r="H33" s="52">
        <f>IF(AND(F33=0,G33=0),"diskval.",IF(AND(F33&gt;0,G33&gt;0),MIN(F33:G33),IF(F33&gt;0,F33,G33)))</f>
        <v>23.58</v>
      </c>
      <c r="I33">
        <f>IF(F33+G33=0,1000,H33+((IF(F33&gt;0,F33,100)+IF(G33&gt;0,G33,100))/100000))</f>
        <v>23.580515599999998</v>
      </c>
      <c r="J33" s="129"/>
      <c r="K33" s="15">
        <v>31</v>
      </c>
      <c r="L33"/>
      <c r="M33" s="15">
        <v>4</v>
      </c>
      <c r="N33" s="57" t="s">
        <v>68</v>
      </c>
      <c r="O33" s="66" t="s">
        <v>67</v>
      </c>
      <c r="P33" s="2">
        <v>23.58</v>
      </c>
      <c r="Q33" s="54">
        <v>27.98</v>
      </c>
      <c r="R33" s="52">
        <v>23.58</v>
      </c>
      <c r="S33"/>
    </row>
    <row r="34" spans="1:19" ht="15.75" customHeight="1" x14ac:dyDescent="0.25">
      <c r="A34" s="15">
        <f>RANK(I34,$I$3:$I$72,1)</f>
        <v>32</v>
      </c>
      <c r="B34"/>
      <c r="C34" s="84">
        <v>27</v>
      </c>
      <c r="D34" s="88" t="str">
        <f>IF(přihlášky!$G$85="X",přihlášky!$E$85,přihlášky!$H$85)</f>
        <v>Vránová Lucie</v>
      </c>
      <c r="E34" s="66" t="s">
        <v>95</v>
      </c>
      <c r="F34" s="2">
        <v>24.35</v>
      </c>
      <c r="G34" s="54">
        <v>24.06</v>
      </c>
      <c r="H34" s="52">
        <f>IF(AND(F34=0,G34=0),"diskval.",IF(AND(F34&gt;0,G34&gt;0),MIN(F34:G34),IF(F34&gt;0,F34,G34)))</f>
        <v>24.06</v>
      </c>
      <c r="I34">
        <f>IF(F34+G34=0,1000,H34+((IF(F34&gt;0,F34,100)+IF(G34&gt;0,G34,100))/100000))</f>
        <v>24.0604841</v>
      </c>
      <c r="J34" s="129"/>
      <c r="K34" s="15">
        <v>33</v>
      </c>
      <c r="L34"/>
      <c r="M34" s="15">
        <v>39</v>
      </c>
      <c r="N34" s="57" t="s">
        <v>73</v>
      </c>
      <c r="O34" s="66" t="s">
        <v>67</v>
      </c>
      <c r="P34" s="2">
        <v>25.86</v>
      </c>
      <c r="Q34" s="54">
        <v>24.08</v>
      </c>
      <c r="R34" s="52">
        <v>24.08</v>
      </c>
      <c r="S34"/>
    </row>
    <row r="35" spans="1:19" ht="15.75" customHeight="1" x14ac:dyDescent="0.25">
      <c r="A35" s="15">
        <f>RANK(I35,$I$3:$I$72,1)</f>
        <v>33</v>
      </c>
      <c r="B35"/>
      <c r="C35" s="84">
        <v>39</v>
      </c>
      <c r="D35" s="89" t="str">
        <f>IF(přihlášky!$G$61="X",přihlášky!$E$61,přihlášky!$H$61)</f>
        <v>Rejžková Helena</v>
      </c>
      <c r="E35" s="66" t="s">
        <v>67</v>
      </c>
      <c r="F35" s="2">
        <v>25.86</v>
      </c>
      <c r="G35" s="54">
        <v>24.08</v>
      </c>
      <c r="H35" s="52">
        <f>IF(AND(F35=0,G35=0),"diskval.",IF(AND(F35&gt;0,G35&gt;0),MIN(F35:G35),IF(F35&gt;0,F35,G35)))</f>
        <v>24.08</v>
      </c>
      <c r="I35">
        <f>IF(F35+G35=0,1000,H35+((IF(F35&gt;0,F35,100)+IF(G35&gt;0,G35,100))/100000))</f>
        <v>24.080499399999997</v>
      </c>
      <c r="J35" s="129"/>
      <c r="K35" s="15">
        <v>41</v>
      </c>
      <c r="L35"/>
      <c r="M35" s="15">
        <v>25</v>
      </c>
      <c r="N35" s="59" t="s">
        <v>71</v>
      </c>
      <c r="O35" s="66" t="s">
        <v>67</v>
      </c>
      <c r="P35" s="2">
        <v>25.44</v>
      </c>
      <c r="Q35" s="54">
        <v>999</v>
      </c>
      <c r="R35" s="52">
        <v>25.44</v>
      </c>
      <c r="S35"/>
    </row>
    <row r="36" spans="1:19" ht="15.75" customHeight="1" thickBot="1" x14ac:dyDescent="0.3">
      <c r="A36" s="15">
        <f>RANK(I36,$I$3:$I$72,1)</f>
        <v>34</v>
      </c>
      <c r="B36"/>
      <c r="C36" s="84">
        <v>30</v>
      </c>
      <c r="D36" s="88" t="str">
        <f>IF(přihlášky!$G$34="X",přihlášky!$E$34,přihlášky!$H$34)</f>
        <v>Koutníková Dominika</v>
      </c>
      <c r="E36" s="66" t="s">
        <v>46</v>
      </c>
      <c r="F36" s="2">
        <v>24.36</v>
      </c>
      <c r="G36" s="54">
        <v>24.13</v>
      </c>
      <c r="H36" s="52">
        <f>IF(AND(F36=0,G36=0),"diskval.",IF(AND(F36&gt;0,G36&gt;0),MIN(F36:G36),IF(F36&gt;0,F36,G36)))</f>
        <v>24.13</v>
      </c>
      <c r="I36">
        <f>IF(F36+G36=0,1000,H36+((IF(F36&gt;0,F36,100)+IF(G36&gt;0,G36,100))/100000))</f>
        <v>24.130484899999999</v>
      </c>
      <c r="J36" s="130"/>
      <c r="K36" s="16">
        <v>43</v>
      </c>
      <c r="L36"/>
      <c r="M36" s="16">
        <v>32</v>
      </c>
      <c r="N36" s="104" t="s">
        <v>72</v>
      </c>
      <c r="O36" s="67" t="s">
        <v>67</v>
      </c>
      <c r="P36" s="3">
        <v>25.97</v>
      </c>
      <c r="Q36" s="105">
        <v>999</v>
      </c>
      <c r="R36" s="106">
        <v>25.97</v>
      </c>
      <c r="S36"/>
    </row>
    <row r="37" spans="1:19" ht="14.4" thickBot="1" x14ac:dyDescent="0.3">
      <c r="A37" s="15">
        <f>RANK(I37,$I$3:$I$72,1)</f>
        <v>35</v>
      </c>
      <c r="B37"/>
      <c r="C37" s="84">
        <v>28</v>
      </c>
      <c r="D37" s="88" t="str">
        <f>IF(přihlášky!$G$98="X",přihlášky!$E$98,přihlášky!$H$98)</f>
        <v>Králová Kateřina</v>
      </c>
      <c r="E37" s="66" t="s">
        <v>33</v>
      </c>
      <c r="F37" s="2">
        <v>28.72</v>
      </c>
      <c r="G37" s="54">
        <v>24.3</v>
      </c>
      <c r="H37" s="52">
        <f>IF(AND(F37=0,G37=0),"diskval.",IF(AND(F37&gt;0,G37&gt;0),MIN(F37:G37),IF(F37&gt;0,F37,G37)))</f>
        <v>24.3</v>
      </c>
      <c r="I37">
        <f>IF(F37+G37=0,1000,H37+((IF(F37&gt;0,F37,100)+IF(G37&gt;0,G37,100))/100000))</f>
        <v>24.300530200000001</v>
      </c>
      <c r="J37" s="9" t="s">
        <v>10</v>
      </c>
      <c r="K37" s="60">
        <f>RANK(T13,T10:T16,1)</f>
        <v>5</v>
      </c>
      <c r="L37"/>
      <c r="M37"/>
      <c r="N37"/>
      <c r="O37"/>
      <c r="P37"/>
      <c r="Q37"/>
      <c r="R37" s="53">
        <f>SUM(R31:R36)</f>
        <v>142.94</v>
      </c>
      <c r="S37" s="25" t="s">
        <v>17</v>
      </c>
    </row>
    <row r="38" spans="1:19" ht="14.4" thickBot="1" x14ac:dyDescent="0.3">
      <c r="A38" s="15">
        <f>RANK(I38,$I$3:$I$72,1)</f>
        <v>36</v>
      </c>
      <c r="B38"/>
      <c r="C38" s="84">
        <v>2</v>
      </c>
      <c r="D38" s="88" t="str">
        <f>IF(přihlášky!$G$30="X",přihlášky!$E$30,přihlášky!$H$30)</f>
        <v>Márová Tereza</v>
      </c>
      <c r="E38" s="66" t="s">
        <v>46</v>
      </c>
      <c r="F38" s="2">
        <v>999</v>
      </c>
      <c r="G38" s="54">
        <v>24.67</v>
      </c>
      <c r="H38" s="52">
        <f>IF(AND(F38=0,G38=0),"diskval.",IF(AND(F38&gt;0,G38&gt;0),MIN(F38:G38),IF(F38&gt;0,F38,G38)))</f>
        <v>24.67</v>
      </c>
      <c r="I38">
        <f>IF(F38+G38=0,1000,H38+((IF(F38&gt;0,F38,100)+IF(G38&gt;0,G38,100))/100000))</f>
        <v>24.680236700000002</v>
      </c>
      <c r="J38"/>
      <c r="K38"/>
      <c r="L38"/>
      <c r="M38"/>
      <c r="N38"/>
      <c r="O38"/>
      <c r="P38"/>
      <c r="Q38"/>
      <c r="R38"/>
      <c r="S38"/>
    </row>
    <row r="39" spans="1:19" ht="14.4" thickBot="1" x14ac:dyDescent="0.3">
      <c r="A39" s="15">
        <f>RANK(I39,$I$3:$I$72,1)</f>
        <v>37</v>
      </c>
      <c r="B39"/>
      <c r="C39" s="84">
        <v>70</v>
      </c>
      <c r="D39" s="89" t="s">
        <v>105</v>
      </c>
      <c r="E39" s="66" t="s">
        <v>33</v>
      </c>
      <c r="F39" s="2">
        <v>24.91</v>
      </c>
      <c r="G39" s="54">
        <v>37.03</v>
      </c>
      <c r="H39" s="52">
        <f>IF(AND(F39=0,G39=0),"diskval.",IF(AND(F39&gt;0,G39&gt;0),MIN(F39:G39),IF(F39&gt;0,F39,G39)))</f>
        <v>24.91</v>
      </c>
      <c r="I39">
        <f>IF(F39+G39=0,1000,H39+((IF(F39&gt;0,F39,100)+IF(G39&gt;0,G39,100))/100000))</f>
        <v>24.910619400000002</v>
      </c>
      <c r="J39"/>
      <c r="K39" s="7"/>
      <c r="L39"/>
      <c r="M39" s="117" t="str">
        <f>přihlášky!$C$11</f>
        <v>SDH Smrkov</v>
      </c>
      <c r="N39" s="118"/>
      <c r="O39" s="118"/>
      <c r="P39" s="118"/>
      <c r="Q39" s="119"/>
      <c r="R39"/>
      <c r="S39"/>
    </row>
    <row r="40" spans="1:19" ht="15.75" customHeight="1" x14ac:dyDescent="0.25">
      <c r="A40" s="15">
        <f>RANK(I40,$I$3:$I$72,1)</f>
        <v>38</v>
      </c>
      <c r="B40"/>
      <c r="C40" s="84">
        <v>23</v>
      </c>
      <c r="D40" s="88" t="str">
        <f>IF(přihlášky!$G$33="X",přihlášky!$E$33,přihlášky!$H$33)</f>
        <v>Malkusová Ilona</v>
      </c>
      <c r="E40" s="66" t="s">
        <v>46</v>
      </c>
      <c r="F40" s="2">
        <v>24.92</v>
      </c>
      <c r="G40" s="54">
        <v>25.35</v>
      </c>
      <c r="H40" s="52">
        <f>IF(AND(F40=0,G40=0),"diskval.",IF(AND(F40&gt;0,G40&gt;0),MIN(F40:G40),IF(F40&gt;0,F40,G40)))</f>
        <v>24.92</v>
      </c>
      <c r="I40">
        <f>IF(F40+G40=0,1000,H40+((IF(F40&gt;0,F40,100)+IF(G40&gt;0,G40,100))/100000))</f>
        <v>24.9205027</v>
      </c>
      <c r="J40" s="128">
        <v>5</v>
      </c>
      <c r="K40" s="14">
        <v>10</v>
      </c>
      <c r="L40"/>
      <c r="M40" s="14">
        <v>47</v>
      </c>
      <c r="N40" s="103" t="s">
        <v>85</v>
      </c>
      <c r="O40" s="65" t="s">
        <v>78</v>
      </c>
      <c r="P40" s="50">
        <v>20.8</v>
      </c>
      <c r="Q40" s="56">
        <v>21.45</v>
      </c>
      <c r="R40" s="51">
        <v>20.8</v>
      </c>
      <c r="S40"/>
    </row>
    <row r="41" spans="1:19" ht="15.75" customHeight="1" x14ac:dyDescent="0.25">
      <c r="A41" s="15">
        <f>RANK(I41,$I$3:$I$72,1)</f>
        <v>39</v>
      </c>
      <c r="B41"/>
      <c r="C41" s="84">
        <v>8</v>
      </c>
      <c r="D41" s="88" t="str">
        <f>IF(přihlášky!$G$18="X",přihlášky!$E$18,přihlášky!H17)</f>
        <v>Trojáková Natálie</v>
      </c>
      <c r="E41" s="66" t="s">
        <v>35</v>
      </c>
      <c r="F41" s="2">
        <v>36.56</v>
      </c>
      <c r="G41" s="54">
        <v>24.96</v>
      </c>
      <c r="H41" s="52">
        <f>IF(AND(F41=0,G41=0),"diskval.",IF(AND(F41&gt;0,G41&gt;0),MIN(F41:G41),IF(F41&gt;0,F41,G41)))</f>
        <v>24.96</v>
      </c>
      <c r="I41">
        <f>IF(F41+G41=0,1000,H41+((IF(F41&gt;0,F41,100)+IF(G41&gt;0,G41,100))/100000))</f>
        <v>24.960615199999999</v>
      </c>
      <c r="J41" s="129"/>
      <c r="K41" s="15">
        <v>14</v>
      </c>
      <c r="L41"/>
      <c r="M41" s="15">
        <v>19</v>
      </c>
      <c r="N41" s="57" t="s">
        <v>81</v>
      </c>
      <c r="O41" s="66" t="s">
        <v>78</v>
      </c>
      <c r="P41" s="2">
        <v>21.35</v>
      </c>
      <c r="Q41" s="54">
        <v>22.31</v>
      </c>
      <c r="R41" s="52">
        <v>21.35</v>
      </c>
      <c r="S41"/>
    </row>
    <row r="42" spans="1:19" ht="15.75" customHeight="1" x14ac:dyDescent="0.25">
      <c r="A42" s="15">
        <f>RANK(I42,$I$3:$I$72,1)</f>
        <v>40</v>
      </c>
      <c r="B42"/>
      <c r="C42" s="84">
        <v>20</v>
      </c>
      <c r="D42" s="88" t="str">
        <f>IF(přihlášky!$G$84="X",přihlášky!$E$84,přihlášky!$H$84)</f>
        <v>Bergerová Lucie</v>
      </c>
      <c r="E42" s="66" t="s">
        <v>95</v>
      </c>
      <c r="F42" s="2">
        <v>31.17</v>
      </c>
      <c r="G42" s="54">
        <v>25.36</v>
      </c>
      <c r="H42" s="52">
        <f>IF(AND(F42=0,G42=0),"diskval.",IF(AND(F42&gt;0,G42&gt;0),MIN(F42:G42),IF(F42&gt;0,F42,G42)))</f>
        <v>25.36</v>
      </c>
      <c r="I42">
        <f>IF(F42+G42=0,1000,H42+((IF(F42&gt;0,F42,100)+IF(G42&gt;0,G42,100))/100000))</f>
        <v>25.360565300000001</v>
      </c>
      <c r="J42" s="129"/>
      <c r="K42" s="15">
        <v>16</v>
      </c>
      <c r="L42"/>
      <c r="M42" s="15">
        <v>26</v>
      </c>
      <c r="N42" s="5" t="s">
        <v>82</v>
      </c>
      <c r="O42" s="66" t="s">
        <v>78</v>
      </c>
      <c r="P42" s="2">
        <v>22.21</v>
      </c>
      <c r="Q42" s="54">
        <v>21.47</v>
      </c>
      <c r="R42" s="52">
        <v>21.47</v>
      </c>
      <c r="S42"/>
    </row>
    <row r="43" spans="1:19" ht="15.75" customHeight="1" x14ac:dyDescent="0.25">
      <c r="A43" s="15">
        <f>RANK(I43,$I$3:$I$72,1)</f>
        <v>41</v>
      </c>
      <c r="B43"/>
      <c r="C43" s="84">
        <v>25</v>
      </c>
      <c r="D43" s="88" t="str">
        <f>IF(přihlášky!$G$59="X",přihlášky!$E$59,přihlášky!$H$59)</f>
        <v>Cycoňová Lenka</v>
      </c>
      <c r="E43" s="66" t="s">
        <v>67</v>
      </c>
      <c r="F43" s="2">
        <v>25.44</v>
      </c>
      <c r="G43" s="54">
        <v>999</v>
      </c>
      <c r="H43" s="52">
        <f>IF(AND(F43=0,G43=0),"diskval.",IF(AND(F43&gt;0,G43&gt;0),MIN(F43:G43),IF(F43&gt;0,F43,G43)))</f>
        <v>25.44</v>
      </c>
      <c r="I43">
        <f>IF(F43+G43=0,1000,H43+((IF(F43&gt;0,F43,100)+IF(G43&gt;0,G43,100))/100000))</f>
        <v>25.450244400000003</v>
      </c>
      <c r="J43" s="129"/>
      <c r="K43" s="15">
        <v>17</v>
      </c>
      <c r="L43"/>
      <c r="M43" s="15">
        <v>5</v>
      </c>
      <c r="N43" s="57" t="s">
        <v>79</v>
      </c>
      <c r="O43" s="66" t="s">
        <v>78</v>
      </c>
      <c r="P43" s="2">
        <v>21.7</v>
      </c>
      <c r="Q43" s="54">
        <v>999</v>
      </c>
      <c r="R43" s="52">
        <v>21.7</v>
      </c>
      <c r="S43"/>
    </row>
    <row r="44" spans="1:19" ht="15.75" customHeight="1" x14ac:dyDescent="0.25">
      <c r="A44" s="15">
        <f>RANK(I44,$I$3:$I$72,1)</f>
        <v>42</v>
      </c>
      <c r="B44"/>
      <c r="C44" s="84">
        <v>50</v>
      </c>
      <c r="D44" s="89" t="str">
        <f>IF(přihlášky!$G$24="X",přihlášky!$E$24,přihlášky!$H$24)</f>
        <v>Lepšová Růžena</v>
      </c>
      <c r="E44" s="66" t="s">
        <v>35</v>
      </c>
      <c r="F44" s="2">
        <v>999</v>
      </c>
      <c r="G44" s="54">
        <v>25.73</v>
      </c>
      <c r="H44" s="52">
        <f>IF(AND(F44=0,G44=0),"diskval.",IF(AND(F44&gt;0,G44&gt;0),MIN(F44:G44),IF(F44&gt;0,F44,G44)))</f>
        <v>25.73</v>
      </c>
      <c r="I44">
        <f>IF(F44+G44=0,1000,H44+((IF(F44&gt;0,F44,100)+IF(G44&gt;0,G44,100))/100000))</f>
        <v>25.7402473</v>
      </c>
      <c r="J44" s="129"/>
      <c r="K44" s="15">
        <v>18</v>
      </c>
      <c r="L44"/>
      <c r="M44" s="15">
        <v>12</v>
      </c>
      <c r="N44" s="57" t="s">
        <v>107</v>
      </c>
      <c r="O44" s="66" t="s">
        <v>78</v>
      </c>
      <c r="P44" s="2">
        <v>21.76</v>
      </c>
      <c r="Q44" s="54">
        <v>21.88</v>
      </c>
      <c r="R44" s="52">
        <v>21.76</v>
      </c>
      <c r="S44"/>
    </row>
    <row r="45" spans="1:19" ht="15.75" customHeight="1" thickBot="1" x14ac:dyDescent="0.3">
      <c r="A45" s="15">
        <f>RANK(I45,$I$3:$I$72,1)</f>
        <v>43</v>
      </c>
      <c r="B45"/>
      <c r="C45" s="84">
        <v>32</v>
      </c>
      <c r="D45" s="88" t="str">
        <f>IF(přihlášky!$G$60="X",přihlášky!$E$60,přihlášky!$H$60)</f>
        <v>Pechlátová Michaela</v>
      </c>
      <c r="E45" s="66" t="s">
        <v>67</v>
      </c>
      <c r="F45" s="2">
        <v>25.97</v>
      </c>
      <c r="G45" s="54">
        <v>999</v>
      </c>
      <c r="H45" s="52">
        <f>IF(AND(F45=0,G45=0),"diskval.",IF(AND(F45&gt;0,G45&gt;0),MIN(F45:G45),IF(F45&gt;0,F45,G45)))</f>
        <v>25.97</v>
      </c>
      <c r="I45">
        <f>IF(F45+G45=0,1000,H45+((IF(F45&gt;0,F45,100)+IF(G45&gt;0,G45,100))/100000))</f>
        <v>25.980249699999998</v>
      </c>
      <c r="J45" s="130"/>
      <c r="K45" s="16">
        <v>20</v>
      </c>
      <c r="L45"/>
      <c r="M45" s="16">
        <v>54</v>
      </c>
      <c r="N45" s="104" t="s">
        <v>86</v>
      </c>
      <c r="O45" s="67" t="s">
        <v>78</v>
      </c>
      <c r="P45" s="3">
        <v>999</v>
      </c>
      <c r="Q45" s="105">
        <v>22.04</v>
      </c>
      <c r="R45" s="106">
        <v>22.04</v>
      </c>
      <c r="S45"/>
    </row>
    <row r="46" spans="1:19" ht="14.4" thickBot="1" x14ac:dyDescent="0.3">
      <c r="A46" s="15">
        <f>RANK(I46,$I$3:$I$72,1)</f>
        <v>44</v>
      </c>
      <c r="B46"/>
      <c r="C46" s="84">
        <v>15</v>
      </c>
      <c r="D46" s="88" t="str">
        <f>IF(přihlášky!$G$19="X",přihlášky!$E$19,přihlášky!$H$19)</f>
        <v>Čutková Monika</v>
      </c>
      <c r="E46" s="66" t="s">
        <v>35</v>
      </c>
      <c r="F46" s="2">
        <v>25.99</v>
      </c>
      <c r="G46" s="54">
        <v>999</v>
      </c>
      <c r="H46" s="52">
        <f>IF(AND(F46=0,G46=0),"diskval.",IF(AND(F46&gt;0,G46&gt;0),MIN(F46:G46),IF(F46&gt;0,F46,G46)))</f>
        <v>25.99</v>
      </c>
      <c r="I46">
        <f>IF(F46+G46=0,1000,H46+((IF(F46&gt;0,F46,100)+IF(G46&gt;0,G46,100))/100000))</f>
        <v>26.0002499</v>
      </c>
      <c r="J46" s="9" t="s">
        <v>10</v>
      </c>
      <c r="K46" s="60">
        <f>RANK(T14,T10:T16,1)</f>
        <v>3</v>
      </c>
      <c r="L46"/>
      <c r="M46"/>
      <c r="N46"/>
      <c r="O46"/>
      <c r="P46"/>
      <c r="Q46"/>
      <c r="R46" s="53">
        <f>SUM(R40:R45)</f>
        <v>129.12</v>
      </c>
      <c r="S46" s="25" t="s">
        <v>17</v>
      </c>
    </row>
    <row r="47" spans="1:19" ht="14.4" thickBot="1" x14ac:dyDescent="0.3">
      <c r="A47" s="15">
        <f>RANK(I47,$I$3:$I$72,1)</f>
        <v>45</v>
      </c>
      <c r="B47"/>
      <c r="C47" s="84">
        <v>34</v>
      </c>
      <c r="D47" s="88" t="str">
        <f>IF(přihlášky!$G$86="X",přihlášky!$E$86,přihlášky!$H$86)</f>
        <v>Sajfridová Adéla</v>
      </c>
      <c r="E47" s="66" t="s">
        <v>95</v>
      </c>
      <c r="F47" s="2">
        <v>26.16</v>
      </c>
      <c r="G47" s="54">
        <v>999</v>
      </c>
      <c r="H47" s="52">
        <f>IF(AND(F47=0,G47=0),"diskval.",IF(AND(F47&gt;0,G47&gt;0),MIN(F47:G47),IF(F47&gt;0,F47,G47)))</f>
        <v>26.16</v>
      </c>
      <c r="I47">
        <f>IF(F47+G47=0,1000,H47+((IF(F47&gt;0,F47,100)+IF(G47&gt;0,G47,100))/100000))</f>
        <v>26.1702516</v>
      </c>
      <c r="J47"/>
      <c r="K47"/>
      <c r="L47"/>
      <c r="M47"/>
      <c r="N47"/>
      <c r="O47"/>
      <c r="P47"/>
      <c r="Q47"/>
      <c r="R47"/>
      <c r="S47"/>
    </row>
    <row r="48" spans="1:19" ht="14.4" thickBot="1" x14ac:dyDescent="0.3">
      <c r="A48" s="15">
        <f>RANK(I48,$I$3:$I$72,1)</f>
        <v>46</v>
      </c>
      <c r="B48"/>
      <c r="C48" s="84">
        <v>44</v>
      </c>
      <c r="D48" s="89" t="str">
        <f>IF(přihlášky!$G$36="X",přihlášky!$E$36,přihlášky!$H$36)</f>
        <v>Pýchová Adéla</v>
      </c>
      <c r="E48" s="66" t="s">
        <v>46</v>
      </c>
      <c r="F48" s="2">
        <v>26.5</v>
      </c>
      <c r="G48" s="54">
        <v>26.83</v>
      </c>
      <c r="H48" s="52">
        <f>IF(AND(F48=0,G48=0),"diskval.",IF(AND(F48&gt;0,G48&gt;0),MIN(F48:G48),IF(F48&gt;0,F48,G48)))</f>
        <v>26.5</v>
      </c>
      <c r="I48">
        <f>IF(F48+G48=0,1000,H48+((IF(F48&gt;0,F48,100)+IF(G48&gt;0,G48,100))/100000))</f>
        <v>26.500533300000001</v>
      </c>
      <c r="J48"/>
      <c r="K48" s="7"/>
      <c r="L48"/>
      <c r="M48" s="117" t="str">
        <f>přihlášky!$C$12</f>
        <v>SDH Štěchovice</v>
      </c>
      <c r="N48" s="118"/>
      <c r="O48" s="118"/>
      <c r="P48" s="118"/>
      <c r="Q48" s="119"/>
      <c r="R48"/>
      <c r="S48"/>
    </row>
    <row r="49" spans="1:19" ht="15.75" customHeight="1" x14ac:dyDescent="0.25">
      <c r="A49" s="15">
        <f>RANK(I49,$I$3:$I$72,1)</f>
        <v>47</v>
      </c>
      <c r="B49"/>
      <c r="C49" s="84">
        <v>40</v>
      </c>
      <c r="D49" s="89" t="str">
        <f>IF(přihlášky!$G$74="X",přihlášky!$E$74,přihlášky!$H$74)</f>
        <v>Šmejkalová Nikola</v>
      </c>
      <c r="E49" s="66" t="s">
        <v>78</v>
      </c>
      <c r="F49" s="2">
        <v>27.83</v>
      </c>
      <c r="G49" s="54">
        <v>999</v>
      </c>
      <c r="H49" s="52">
        <f>IF(AND(F49=0,G49=0),"diskval.",IF(AND(F49&gt;0,G49&gt;0),MIN(F49:G49),IF(F49&gt;0,F49,G49)))</f>
        <v>27.83</v>
      </c>
      <c r="I49">
        <f>IF(F49+G49=0,1000,H49+((IF(F49&gt;0,F49,100)+IF(G49&gt;0,G49,100))/100000))</f>
        <v>27.840268299999998</v>
      </c>
      <c r="J49" s="128">
        <v>6</v>
      </c>
      <c r="K49" s="14">
        <v>15</v>
      </c>
      <c r="L49"/>
      <c r="M49" s="14">
        <v>6</v>
      </c>
      <c r="N49" s="110" t="s">
        <v>96</v>
      </c>
      <c r="O49" s="65" t="s">
        <v>95</v>
      </c>
      <c r="P49" s="50">
        <v>21.87</v>
      </c>
      <c r="Q49" s="56">
        <v>21.36</v>
      </c>
      <c r="R49" s="51">
        <v>21.36</v>
      </c>
      <c r="S49">
        <v>21.360432299999999</v>
      </c>
    </row>
    <row r="50" spans="1:19" ht="15.75" customHeight="1" x14ac:dyDescent="0.25">
      <c r="A50" s="15">
        <f>RANK(I50,$I$3:$I$72,1)</f>
        <v>48</v>
      </c>
      <c r="B50"/>
      <c r="C50" s="84">
        <v>43</v>
      </c>
      <c r="D50" s="89" t="str">
        <f>IF(přihlášky!$G$23="X",přihlášky!$E$23,přihlášky!$H$23)</f>
        <v>Zárybnická Karolína</v>
      </c>
      <c r="E50" s="66" t="s">
        <v>35</v>
      </c>
      <c r="F50" s="2">
        <v>29.89</v>
      </c>
      <c r="G50" s="54">
        <v>27.9</v>
      </c>
      <c r="H50" s="52">
        <f>IF(AND(F50=0,G50=0),"diskval.",IF(AND(F50&gt;0,G50&gt;0),MIN(F50:G50),IF(F50&gt;0,F50,G50)))</f>
        <v>27.9</v>
      </c>
      <c r="I50">
        <f>IF(F50+G50=0,1000,H50+((IF(F50&gt;0,F50,100)+IF(G50&gt;0,G50,100))/100000))</f>
        <v>27.900577899999998</v>
      </c>
      <c r="J50" s="129"/>
      <c r="K50" s="15">
        <v>28</v>
      </c>
      <c r="L50"/>
      <c r="M50" s="15">
        <v>13</v>
      </c>
      <c r="N50" s="57" t="s">
        <v>104</v>
      </c>
      <c r="O50" s="66" t="s">
        <v>95</v>
      </c>
      <c r="P50" s="2">
        <v>24.43</v>
      </c>
      <c r="Q50" s="54">
        <v>23.52</v>
      </c>
      <c r="R50" s="52">
        <v>23.52</v>
      </c>
      <c r="S50">
        <v>23.5204795</v>
      </c>
    </row>
    <row r="51" spans="1:19" ht="15.75" customHeight="1" x14ac:dyDescent="0.25">
      <c r="A51" s="15">
        <f>RANK(I51,$I$3:$I$72,1)</f>
        <v>49</v>
      </c>
      <c r="B51"/>
      <c r="C51" s="84">
        <v>41</v>
      </c>
      <c r="D51" s="89" t="str">
        <f>IF(přihlášky!$G$87="X",přihlášky!$E$87,přihlášky!$H$87)</f>
        <v>Rejšková Eva</v>
      </c>
      <c r="E51" s="66" t="s">
        <v>95</v>
      </c>
      <c r="F51" s="2">
        <v>28.21</v>
      </c>
      <c r="G51" s="54">
        <v>28.26</v>
      </c>
      <c r="H51" s="52">
        <f>IF(AND(F51=0,G51=0),"diskval.",IF(AND(F51&gt;0,G51&gt;0),MIN(F51:G51),IF(F51&gt;0,F51,G51)))</f>
        <v>28.21</v>
      </c>
      <c r="I51">
        <f>IF(F51+G51=0,1000,H51+((IF(F51&gt;0,F51,100)+IF(G51&gt;0,G51,100))/100000))</f>
        <v>28.210564700000003</v>
      </c>
      <c r="J51" s="129"/>
      <c r="K51" s="15">
        <v>32</v>
      </c>
      <c r="L51"/>
      <c r="M51" s="15">
        <v>27</v>
      </c>
      <c r="N51" s="57" t="s">
        <v>98</v>
      </c>
      <c r="O51" s="66" t="s">
        <v>95</v>
      </c>
      <c r="P51" s="2">
        <v>24.35</v>
      </c>
      <c r="Q51" s="54">
        <v>24.06</v>
      </c>
      <c r="R51" s="52">
        <v>24.06</v>
      </c>
      <c r="S51">
        <v>24.0604841</v>
      </c>
    </row>
    <row r="52" spans="1:19" ht="15.75" customHeight="1" x14ac:dyDescent="0.25">
      <c r="A52" s="15">
        <f>RANK(I52,$I$3:$I$72,1)</f>
        <v>50</v>
      </c>
      <c r="B52"/>
      <c r="C52" s="84">
        <v>29</v>
      </c>
      <c r="D52" s="88" t="str">
        <f>IF(přihlášky!$G$21="X",přihlášky!$E$21,přihlášky!$H$21)</f>
        <v>Schwarzová Monika</v>
      </c>
      <c r="E52" s="66" t="s">
        <v>35</v>
      </c>
      <c r="F52" s="2">
        <v>30.85</v>
      </c>
      <c r="G52" s="54">
        <v>999</v>
      </c>
      <c r="H52" s="52">
        <f>IF(AND(F52=0,G52=0),"diskval.",IF(AND(F52&gt;0,G52&gt;0),MIN(F52:G52),IF(F52&gt;0,F52,G52)))</f>
        <v>30.85</v>
      </c>
      <c r="I52">
        <f>IF(F52+G52=0,1000,H52+((IF(F52&gt;0,F52,100)+IF(G52&gt;0,G52,100))/100000))</f>
        <v>30.860298500000003</v>
      </c>
      <c r="J52" s="129"/>
      <c r="K52" s="15">
        <v>40</v>
      </c>
      <c r="L52"/>
      <c r="M52" s="15">
        <v>20</v>
      </c>
      <c r="N52" s="59" t="s">
        <v>97</v>
      </c>
      <c r="O52" s="66" t="s">
        <v>95</v>
      </c>
      <c r="P52" s="2">
        <v>31.17</v>
      </c>
      <c r="Q52" s="54">
        <v>25.36</v>
      </c>
      <c r="R52" s="52">
        <v>25.36</v>
      </c>
      <c r="S52">
        <v>25.360565300000001</v>
      </c>
    </row>
    <row r="53" spans="1:19" ht="15.75" customHeight="1" x14ac:dyDescent="0.25">
      <c r="A53" s="15">
        <f>RANK(I53,$I$3:$I$72,1)</f>
        <v>51</v>
      </c>
      <c r="B53"/>
      <c r="C53" s="84">
        <v>22</v>
      </c>
      <c r="D53" s="88" t="str">
        <f>IF(přihlášky!$G$20="X",přihlášky!$E$20,přihlášky!$H$20)</f>
        <v>Trestrová Jiřina</v>
      </c>
      <c r="E53" s="66" t="s">
        <v>35</v>
      </c>
      <c r="F53" s="2">
        <v>31.91</v>
      </c>
      <c r="G53" s="54">
        <v>999</v>
      </c>
      <c r="H53" s="52">
        <f>IF(AND(F53=0,G53=0),"diskval.",IF(AND(F53&gt;0,G53&gt;0),MIN(F53:G53),IF(F53&gt;0,F53,G53)))</f>
        <v>31.91</v>
      </c>
      <c r="I53">
        <f>IF(F53+G53=0,1000,H53+((IF(F53&gt;0,F53,100)+IF(G53&gt;0,G53,100))/100000))</f>
        <v>31.920309100000001</v>
      </c>
      <c r="J53" s="129"/>
      <c r="K53" s="15">
        <v>45</v>
      </c>
      <c r="L53"/>
      <c r="M53" s="15">
        <v>34</v>
      </c>
      <c r="N53" s="57" t="s">
        <v>108</v>
      </c>
      <c r="O53" s="66" t="s">
        <v>95</v>
      </c>
      <c r="P53" s="2">
        <v>26.16</v>
      </c>
      <c r="Q53" s="54">
        <v>999</v>
      </c>
      <c r="R53" s="52">
        <v>26.16</v>
      </c>
      <c r="S53">
        <v>26.1702516</v>
      </c>
    </row>
    <row r="54" spans="1:19" ht="15.75" customHeight="1" thickBot="1" x14ac:dyDescent="0.3">
      <c r="A54" s="15">
        <f>RANK(I54,$I$3:$I$72,1)</f>
        <v>52</v>
      </c>
      <c r="B54"/>
      <c r="C54" s="84">
        <v>36</v>
      </c>
      <c r="D54" s="88" t="str">
        <f>IF(přihlášky!$G$22="X",přihlášky!$E$22,přihlášky!$H$22)</f>
        <v>Kubíková Anna</v>
      </c>
      <c r="E54" s="66" t="s">
        <v>35</v>
      </c>
      <c r="F54" s="2">
        <v>33.75</v>
      </c>
      <c r="G54" s="54">
        <v>999</v>
      </c>
      <c r="H54" s="52">
        <f>IF(AND(F54=0,G54=0),"diskval.",IF(AND(F54&gt;0,G54&gt;0),MIN(F54:G54),IF(F54&gt;0,F54,G54)))</f>
        <v>33.75</v>
      </c>
      <c r="I54">
        <f>IF(F54+G54=0,1000,H54+((IF(F54&gt;0,F54,100)+IF(G54&gt;0,G54,100))/100000))</f>
        <v>33.760327500000002</v>
      </c>
      <c r="J54" s="130"/>
      <c r="K54" s="16">
        <v>49</v>
      </c>
      <c r="L54"/>
      <c r="M54" s="16">
        <v>41</v>
      </c>
      <c r="N54" s="111" t="s">
        <v>99</v>
      </c>
      <c r="O54" s="67" t="s">
        <v>95</v>
      </c>
      <c r="P54" s="3">
        <v>28.21</v>
      </c>
      <c r="Q54" s="105">
        <v>28.26</v>
      </c>
      <c r="R54" s="106">
        <v>28.21</v>
      </c>
      <c r="S54">
        <v>28.210564700000003</v>
      </c>
    </row>
    <row r="55" spans="1:19" ht="14.4" thickBot="1" x14ac:dyDescent="0.3">
      <c r="A55" s="15">
        <f>RANK(I55,$I$3:$I$72,1)</f>
        <v>53</v>
      </c>
      <c r="B55"/>
      <c r="C55" s="84">
        <v>35</v>
      </c>
      <c r="D55" s="88" t="str">
        <f>IF(přihlášky!$G$99="X",přihlášky!$E$99,přihlášky!$H$99)</f>
        <v>Kopecká Hana</v>
      </c>
      <c r="E55" s="66" t="s">
        <v>33</v>
      </c>
      <c r="F55" s="2">
        <v>999</v>
      </c>
      <c r="G55" s="54">
        <v>999</v>
      </c>
      <c r="H55" s="52">
        <f>IF(AND(F55=0,G55=0),"diskval.",IF(AND(F55&gt;0,G55&gt;0),MIN(F55:G55),IF(F55&gt;0,F55,G55)))</f>
        <v>999</v>
      </c>
      <c r="I55">
        <f>IF(F55+G55=0,1000,H55+((IF(F55&gt;0,F55,100)+IF(G55&gt;0,G55,100))/100000))</f>
        <v>999.01998000000003</v>
      </c>
      <c r="J55" s="9" t="s">
        <v>10</v>
      </c>
      <c r="K55" s="60">
        <f>RANK(T15,T10:T16,1)</f>
        <v>6</v>
      </c>
      <c r="L55"/>
      <c r="M55"/>
      <c r="N55"/>
      <c r="O55"/>
      <c r="P55"/>
      <c r="Q55"/>
      <c r="R55" s="53">
        <f>SUM(R49:R54)</f>
        <v>148.66999999999999</v>
      </c>
      <c r="S55" s="25" t="s">
        <v>17</v>
      </c>
    </row>
    <row r="56" spans="1:19" ht="14.4" thickBot="1" x14ac:dyDescent="0.3">
      <c r="A56" s="15">
        <f>RANK(I56,$I$3:$I$72,1)</f>
        <v>53</v>
      </c>
      <c r="B56"/>
      <c r="C56" s="84">
        <v>46</v>
      </c>
      <c r="D56" s="89" t="str">
        <f>IF(přihlášky!$G$62="X",přihlášky!$E$62,přihlášky!$H$62)</f>
        <v>Štrynclová Nikol</v>
      </c>
      <c r="E56" s="66" t="s">
        <v>67</v>
      </c>
      <c r="F56" s="2">
        <v>999</v>
      </c>
      <c r="G56" s="54">
        <v>999</v>
      </c>
      <c r="H56" s="52">
        <f>IF(AND(F56=0,G56=0),"diskval.",IF(AND(F56&gt;0,G56&gt;0),MIN(F56:G56),IF(F56&gt;0,F56,G56)))</f>
        <v>999</v>
      </c>
      <c r="I56">
        <f>IF(F56+G56=0,1000,H56+((IF(F56&gt;0,F56,100)+IF(G56&gt;0,G56,100))/100000))</f>
        <v>999.01998000000003</v>
      </c>
      <c r="J56"/>
      <c r="K56"/>
      <c r="L56"/>
      <c r="M56"/>
      <c r="N56"/>
      <c r="O56"/>
      <c r="P56"/>
      <c r="Q56"/>
      <c r="R56"/>
      <c r="S56"/>
    </row>
    <row r="57" spans="1:19" ht="14.4" thickBot="1" x14ac:dyDescent="0.3">
      <c r="A57" s="15">
        <f>RANK(I57,$I$3:$I$72,1)</f>
        <v>55</v>
      </c>
      <c r="B57"/>
      <c r="C57" s="84">
        <v>48</v>
      </c>
      <c r="D57" s="89" t="str">
        <f>IF(přihlášky!$G$88="X",přihlášky!$E$88,přihlášky!$H$88)</f>
        <v>Nestartuje</v>
      </c>
      <c r="E57" s="66" t="s">
        <v>95</v>
      </c>
      <c r="F57" s="2"/>
      <c r="G57" s="54"/>
      <c r="H57" s="52" t="str">
        <f>IF(AND(F57=0,G57=0),"diskval.",IF(AND(F57&gt;0,G57&gt;0),MIN(F57:G57),IF(F57&gt;0,F57,G57)))</f>
        <v>diskval.</v>
      </c>
      <c r="I57">
        <f>IF(F57+G57=0,1000,H57+((IF(F57&gt;0,F57,100)+IF(G57&gt;0,G57,100))/100000))</f>
        <v>1000</v>
      </c>
      <c r="J57"/>
      <c r="K57" s="7"/>
      <c r="L57"/>
      <c r="M57" s="117" t="str">
        <f>přihlášky!$C$13</f>
        <v>SDH Běleč</v>
      </c>
      <c r="N57" s="118"/>
      <c r="O57" s="118"/>
      <c r="P57" s="118"/>
      <c r="Q57" s="119"/>
      <c r="R57"/>
      <c r="S57"/>
    </row>
    <row r="58" spans="1:19" ht="15.75" customHeight="1" x14ac:dyDescent="0.25">
      <c r="A58" s="15">
        <f>RANK(I58,$I$3:$I$72,1)</f>
        <v>55</v>
      </c>
      <c r="B58"/>
      <c r="C58" s="84">
        <v>53</v>
      </c>
      <c r="D58" s="89" t="str">
        <f>IF(přihlášky!$G$63="X",přihlášky!$E$63,přihlášky!$H$63)</f>
        <v>Nestartuje</v>
      </c>
      <c r="E58" s="66" t="s">
        <v>67</v>
      </c>
      <c r="F58" s="2"/>
      <c r="G58" s="54"/>
      <c r="H58" s="52" t="str">
        <f>IF(AND(F58=0,G58=0),"diskval.",IF(AND(F58&gt;0,G58&gt;0),MIN(F58:G58),IF(F58&gt;0,F58,G58)))</f>
        <v>diskval.</v>
      </c>
      <c r="I58">
        <f>IF(F58+G58=0,1000,H58+((IF(F58&gt;0,F58,100)+IF(G58&gt;0,G58,100))/100000))</f>
        <v>1000</v>
      </c>
      <c r="J58" s="128">
        <v>7</v>
      </c>
      <c r="K58" s="14">
        <v>2</v>
      </c>
      <c r="L58"/>
      <c r="M58" s="14">
        <v>49</v>
      </c>
      <c r="N58" s="103" t="s">
        <v>92</v>
      </c>
      <c r="O58" s="65" t="s">
        <v>33</v>
      </c>
      <c r="P58" s="50">
        <v>19.579999999999998</v>
      </c>
      <c r="Q58" s="56">
        <v>20.11</v>
      </c>
      <c r="R58" s="51">
        <v>19.579999999999998</v>
      </c>
      <c r="S58"/>
    </row>
    <row r="59" spans="1:19" ht="15.75" customHeight="1" x14ac:dyDescent="0.25">
      <c r="A59" s="15">
        <f>RANK(I59,$I$3:$I$72,1)</f>
        <v>55</v>
      </c>
      <c r="B59"/>
      <c r="C59" s="84">
        <v>55</v>
      </c>
      <c r="D59" s="89" t="str">
        <f>IF(přihlášky!$G$89="X",přihlášky!$E$89,přihlášky!$H$89)</f>
        <v>Nestartuje</v>
      </c>
      <c r="E59" s="66" t="s">
        <v>95</v>
      </c>
      <c r="F59" s="2"/>
      <c r="G59" s="54"/>
      <c r="H59" s="52" t="str">
        <f>IF(AND(F59=0,G59=0),"diskval.",IF(AND(F59&gt;0,G59&gt;0),MIN(F59:G59),IF(F59&gt;0,F59,G59)))</f>
        <v>diskval.</v>
      </c>
      <c r="I59">
        <f>IF(F59+G59=0,1000,H59+((IF(F59&gt;0,F59,100)+IF(G59&gt;0,G59,100))/100000))</f>
        <v>1000</v>
      </c>
      <c r="J59" s="129"/>
      <c r="K59" s="15">
        <v>6</v>
      </c>
      <c r="L59"/>
      <c r="M59" s="15">
        <v>56</v>
      </c>
      <c r="N59" s="57" t="s">
        <v>93</v>
      </c>
      <c r="O59" s="66" t="s">
        <v>33</v>
      </c>
      <c r="P59" s="2">
        <v>20.420000000000002</v>
      </c>
      <c r="Q59" s="54">
        <v>20.46</v>
      </c>
      <c r="R59" s="52">
        <v>20.420000000000002</v>
      </c>
      <c r="S59"/>
    </row>
    <row r="60" spans="1:19" ht="15.75" customHeight="1" x14ac:dyDescent="0.25">
      <c r="A60" s="15">
        <f>RANK(I60,$I$3:$I$72,1)</f>
        <v>55</v>
      </c>
      <c r="B60"/>
      <c r="C60" s="84">
        <v>57</v>
      </c>
      <c r="D60" s="89" t="str">
        <f>IF(přihlášky!$G$25="X",přihlášky!$E$25,přihlášky!$H$25)</f>
        <v>Nestartuje</v>
      </c>
      <c r="E60" s="66" t="s">
        <v>35</v>
      </c>
      <c r="F60" s="2"/>
      <c r="G60" s="54"/>
      <c r="H60" s="52" t="str">
        <f>IF(AND(F60=0,G60=0),"diskval.",IF(AND(F60&gt;0,G60&gt;0),MIN(F60:G60),IF(F60&gt;0,F60,G60)))</f>
        <v>diskval.</v>
      </c>
      <c r="I60">
        <f>IF(F60+G60=0,1000,H60+((IF(F60&gt;0,F60,100)+IF(G60&gt;0,G60,100))/100000))</f>
        <v>1000</v>
      </c>
      <c r="J60" s="129"/>
      <c r="K60" s="15">
        <v>12</v>
      </c>
      <c r="L60"/>
      <c r="M60" s="15">
        <v>21</v>
      </c>
      <c r="N60" s="57" t="s">
        <v>89</v>
      </c>
      <c r="O60" s="66" t="s">
        <v>33</v>
      </c>
      <c r="P60" s="2">
        <v>22.45</v>
      </c>
      <c r="Q60" s="54">
        <v>21.15</v>
      </c>
      <c r="R60" s="52">
        <v>21.15</v>
      </c>
      <c r="S60"/>
    </row>
    <row r="61" spans="1:19" ht="15.75" customHeight="1" x14ac:dyDescent="0.25">
      <c r="A61" s="15">
        <f>RANK(I61,$I$3:$I$72,1)</f>
        <v>55</v>
      </c>
      <c r="B61"/>
      <c r="C61" s="84">
        <v>58</v>
      </c>
      <c r="D61" s="89" t="str">
        <f>IF(přihlášky!$G$38="X",přihlášky!$E$38,přihlášky!$H$38)</f>
        <v>Nestartuje</v>
      </c>
      <c r="E61" s="66" t="s">
        <v>46</v>
      </c>
      <c r="F61" s="2"/>
      <c r="G61" s="54"/>
      <c r="H61" s="52" t="str">
        <f>IF(AND(F61=0,G61=0),"diskval.",IF(AND(F61&gt;0,G61&gt;0),MIN(F61:G61),IF(F61&gt;0,F61,G61)))</f>
        <v>diskval.</v>
      </c>
      <c r="I61">
        <f>IF(F61+G61=0,1000,H61+((IF(F61&gt;0,F61,100)+IF(G61&gt;0,G61,100))/100000))</f>
        <v>1000</v>
      </c>
      <c r="J61" s="129"/>
      <c r="K61" s="15">
        <v>13</v>
      </c>
      <c r="L61"/>
      <c r="M61" s="15">
        <v>7</v>
      </c>
      <c r="N61" s="57" t="s">
        <v>106</v>
      </c>
      <c r="O61" s="66" t="s">
        <v>33</v>
      </c>
      <c r="P61" s="2">
        <v>21.21</v>
      </c>
      <c r="Q61" s="54">
        <v>22.01</v>
      </c>
      <c r="R61" s="52">
        <v>21.21</v>
      </c>
      <c r="S61"/>
    </row>
    <row r="62" spans="1:19" ht="15.75" customHeight="1" x14ac:dyDescent="0.25">
      <c r="A62" s="15">
        <f>RANK(I62,$I$3:$I$72,1)</f>
        <v>55</v>
      </c>
      <c r="B62"/>
      <c r="C62" s="84">
        <v>59</v>
      </c>
      <c r="D62" s="89" t="str">
        <f>IF(přihlášky!$G$51="X",přihlášky!$E$51,přihlášky!$H$51)</f>
        <v>Nestartuje</v>
      </c>
      <c r="E62" s="66" t="s">
        <v>34</v>
      </c>
      <c r="F62" s="2"/>
      <c r="G62" s="54"/>
      <c r="H62" s="52" t="str">
        <f>IF(AND(F62=0,G62=0),"diskval.",IF(AND(F62&gt;0,G62&gt;0),MIN(F62:G62),IF(F62&gt;0,F62,G62)))</f>
        <v>diskval.</v>
      </c>
      <c r="I62">
        <f>IF(F62+G62=0,1000,H62+((IF(F62&gt;0,F62,100)+IF(G62&gt;0,G62,100))/100000))</f>
        <v>1000</v>
      </c>
      <c r="J62" s="129"/>
      <c r="K62" s="15">
        <v>24</v>
      </c>
      <c r="L62"/>
      <c r="M62" s="15">
        <v>14</v>
      </c>
      <c r="N62" s="57" t="s">
        <v>88</v>
      </c>
      <c r="O62" s="66" t="s">
        <v>33</v>
      </c>
      <c r="P62" s="2">
        <v>23.39</v>
      </c>
      <c r="Q62" s="54">
        <v>22.22</v>
      </c>
      <c r="R62" s="52">
        <v>22.22</v>
      </c>
      <c r="S62"/>
    </row>
    <row r="63" spans="1:19" ht="15.75" customHeight="1" thickBot="1" x14ac:dyDescent="0.3">
      <c r="A63" s="15">
        <f>RANK(I63,$I$3:$I$72,1)</f>
        <v>55</v>
      </c>
      <c r="B63"/>
      <c r="C63" s="84">
        <v>60</v>
      </c>
      <c r="D63" s="89" t="str">
        <f>IF(přihlášky!$G$64="X",přihlášky!$E$64,přihlášky!$H$64)</f>
        <v>Nestartuje</v>
      </c>
      <c r="E63" s="66" t="s">
        <v>67</v>
      </c>
      <c r="F63" s="2"/>
      <c r="G63" s="54"/>
      <c r="H63" s="52" t="str">
        <f>IF(AND(F63=0,G63=0),"diskval.",IF(AND(F63&gt;0,G63&gt;0),MIN(F63:G63),IF(F63&gt;0,F63,G63)))</f>
        <v>diskval.</v>
      </c>
      <c r="I63">
        <f>IF(F63+G63=0,1000,H63+((IF(F63&gt;0,F63,100)+IF(G63&gt;0,G63,100))/100000))</f>
        <v>1000</v>
      </c>
      <c r="J63" s="130"/>
      <c r="K63" s="16">
        <v>29</v>
      </c>
      <c r="L63"/>
      <c r="M63" s="16">
        <v>42</v>
      </c>
      <c r="N63" s="104" t="s">
        <v>91</v>
      </c>
      <c r="O63" s="67" t="s">
        <v>33</v>
      </c>
      <c r="P63" s="3">
        <v>23.54</v>
      </c>
      <c r="Q63" s="105">
        <v>23.68</v>
      </c>
      <c r="R63" s="106">
        <v>23.54</v>
      </c>
      <c r="S63"/>
    </row>
    <row r="64" spans="1:19" ht="14.4" thickBot="1" x14ac:dyDescent="0.3">
      <c r="A64" s="15">
        <f>RANK(I64,$I$3:$I$72,1)</f>
        <v>55</v>
      </c>
      <c r="B64"/>
      <c r="C64" s="84">
        <v>61</v>
      </c>
      <c r="D64" s="91" t="str">
        <f>IF(přihlášky!$G$77="X",přihlášky!$E$77,přihlášky!$H$77)</f>
        <v>Nestartuje</v>
      </c>
      <c r="E64" s="66" t="s">
        <v>78</v>
      </c>
      <c r="F64" s="2"/>
      <c r="G64" s="54"/>
      <c r="H64" s="52" t="str">
        <f>IF(AND(F64=0,G64=0),"diskval.",IF(AND(F64&gt;0,G64&gt;0),MIN(F64:G64),IF(F64&gt;0,F64,G64)))</f>
        <v>diskval.</v>
      </c>
      <c r="I64">
        <f>IF(F64+G64=0,1000,H64+((IF(F64&gt;0,F64,100)+IF(G64&gt;0,G64,100))/100000))</f>
        <v>1000</v>
      </c>
      <c r="J64" s="9" t="s">
        <v>10</v>
      </c>
      <c r="K64" s="60">
        <f>RANK(T16,T10:T16,1)</f>
        <v>2</v>
      </c>
      <c r="L64"/>
      <c r="M64"/>
      <c r="N64"/>
      <c r="O64"/>
      <c r="P64"/>
      <c r="Q64"/>
      <c r="R64" s="53">
        <f>SUM(R58:R63)</f>
        <v>128.12</v>
      </c>
      <c r="S64" s="25" t="s">
        <v>17</v>
      </c>
    </row>
    <row r="65" spans="1:19" ht="15.75" customHeight="1" x14ac:dyDescent="0.25">
      <c r="A65" s="15">
        <f>RANK(I65,$I$3:$I$72,1)</f>
        <v>55</v>
      </c>
      <c r="B65"/>
      <c r="C65" s="84">
        <v>62</v>
      </c>
      <c r="D65" s="89" t="str">
        <f>IF(přihlášky!$G$90="X",přihlášky!$E$90,přihlášky!$H$90)</f>
        <v>Nestartuje</v>
      </c>
      <c r="E65" s="66" t="s">
        <v>95</v>
      </c>
      <c r="F65" s="2"/>
      <c r="G65" s="54"/>
      <c r="H65" s="52" t="str">
        <f>IF(AND(F65=0,G65=0),"diskval.",IF(AND(F65&gt;0,G65&gt;0),MIN(F65:G65),IF(F65&gt;0,F65,G65)))</f>
        <v>diskval.</v>
      </c>
      <c r="I65">
        <f>IF(F65+G65=0,1000,H65+((IF(F65&gt;0,F65,100)+IF(G65&gt;0,G65,100))/100000))</f>
        <v>1000</v>
      </c>
      <c r="J65"/>
      <c r="K65"/>
      <c r="L65"/>
      <c r="M65" s="123" t="s">
        <v>25</v>
      </c>
      <c r="N65" s="124"/>
      <c r="O65" s="124"/>
      <c r="P65" s="124"/>
      <c r="Q65" s="124"/>
      <c r="R65" s="124"/>
      <c r="S65" s="124"/>
    </row>
    <row r="66" spans="1:19" ht="12.75" customHeight="1" x14ac:dyDescent="0.25">
      <c r="A66" s="15">
        <f>RANK(I66,$I$3:$I$72,1)</f>
        <v>55</v>
      </c>
      <c r="B66"/>
      <c r="C66" s="84">
        <v>63</v>
      </c>
      <c r="D66" s="89" t="str">
        <f>IF(přihlášky!$G$103="X",přihlášky!$E$103,přihlášky!$H$103)</f>
        <v>Nestartuje</v>
      </c>
      <c r="E66" s="66" t="s">
        <v>33</v>
      </c>
      <c r="F66" s="2"/>
      <c r="G66" s="54"/>
      <c r="H66" s="52" t="str">
        <f>IF(AND(F66=0,G66=0),"diskval.",IF(AND(F66&gt;0,G66&gt;0),MIN(F66:G66),IF(F66&gt;0,F66,G66)))</f>
        <v>diskval.</v>
      </c>
      <c r="I66">
        <f>IF(F66+G66=0,1000,H66+((IF(F66&gt;0,F66,100)+IF(G66&gt;0,G66,100))/100000))</f>
        <v>1000</v>
      </c>
      <c r="J66"/>
      <c r="K66"/>
      <c r="L66"/>
      <c r="M66" s="124"/>
      <c r="N66" s="124"/>
      <c r="O66" s="124"/>
      <c r="P66" s="124"/>
      <c r="Q66" s="124"/>
      <c r="R66" s="124"/>
      <c r="S66" s="124"/>
    </row>
    <row r="67" spans="1:19" ht="13.8" x14ac:dyDescent="0.25">
      <c r="A67" s="15">
        <f>RANK(I67,$I$3:$I$72,1)</f>
        <v>55</v>
      </c>
      <c r="B67"/>
      <c r="C67" s="84">
        <v>64</v>
      </c>
      <c r="D67" s="89" t="str">
        <f>IF(přihlášky!$G$26="X",přihlášky!$E$26,přihlášky!$H$26)</f>
        <v>Nestartuje</v>
      </c>
      <c r="E67" s="66" t="s">
        <v>35</v>
      </c>
      <c r="F67" s="2"/>
      <c r="G67" s="54"/>
      <c r="H67" s="52" t="str">
        <f>IF(AND(F67=0,G67=0),"diskval.",IF(AND(F67&gt;0,G67&gt;0),MIN(F67:G67),IF(F67&gt;0,F67,G67)))</f>
        <v>diskval.</v>
      </c>
      <c r="I67">
        <f>IF(F67+G67=0,1000,H67+((IF(F67&gt;0,F67,100)+IF(G67&gt;0,G67,100))/100000))</f>
        <v>1000</v>
      </c>
      <c r="J67"/>
      <c r="K67"/>
      <c r="L67"/>
      <c r="M67" s="124"/>
      <c r="N67" s="124"/>
      <c r="O67" s="124"/>
      <c r="P67" s="124"/>
      <c r="Q67" s="124"/>
      <c r="R67" s="124"/>
      <c r="S67" s="124"/>
    </row>
    <row r="68" spans="1:19" ht="13.8" x14ac:dyDescent="0.25">
      <c r="A68" s="15">
        <f>RANK(I68,$I$3:$I$72,1)</f>
        <v>55</v>
      </c>
      <c r="B68"/>
      <c r="C68" s="84">
        <v>65</v>
      </c>
      <c r="D68" s="89" t="str">
        <f>IF(přihlášky!$G$39="X",přihlášky!$E$39,přihlášky!$H$39)</f>
        <v>Nestartuje</v>
      </c>
      <c r="E68" s="66" t="s">
        <v>46</v>
      </c>
      <c r="F68" s="2"/>
      <c r="G68" s="54"/>
      <c r="H68" s="52" t="str">
        <f>IF(AND(F68=0,G68=0),"diskval.",IF(AND(F68&gt;0,G68&gt;0),MIN(F68:G68),IF(F68&gt;0,F68,G68)))</f>
        <v>diskval.</v>
      </c>
      <c r="I68">
        <f>IF(F68+G68=0,1000,H68+((IF(F68&gt;0,F68,100)+IF(G68&gt;0,G68,100))/100000))</f>
        <v>1000</v>
      </c>
      <c r="J68"/>
      <c r="K68"/>
      <c r="L68"/>
      <c r="M68" s="124"/>
      <c r="N68" s="124"/>
      <c r="O68" s="124"/>
      <c r="P68" s="124"/>
      <c r="Q68" s="124"/>
      <c r="R68" s="124"/>
      <c r="S68" s="124"/>
    </row>
    <row r="69" spans="1:19" ht="13.8" x14ac:dyDescent="0.25">
      <c r="A69" s="15">
        <f>RANK(I69,$I$3:$I$72,1)</f>
        <v>55</v>
      </c>
      <c r="B69"/>
      <c r="C69" s="84">
        <v>66</v>
      </c>
      <c r="D69" s="89" t="str">
        <f>IF(přihlášky!$G$52="X",přihlášky!$E$52,přihlášky!$H$52)</f>
        <v>Nestartuje</v>
      </c>
      <c r="E69" s="66" t="s">
        <v>34</v>
      </c>
      <c r="F69" s="2"/>
      <c r="G69" s="54"/>
      <c r="H69" s="52" t="str">
        <f>IF(AND(F69=0,G69=0),"diskval.",IF(AND(F69&gt;0,G69&gt;0),MIN(F69:G69),IF(F69&gt;0,F69,G69)))</f>
        <v>diskval.</v>
      </c>
      <c r="I69">
        <f>IF(F69+G69=0,1000,H69+((IF(F69&gt;0,F69,100)+IF(G69&gt;0,G69,100))/100000))</f>
        <v>1000</v>
      </c>
      <c r="J69"/>
      <c r="K69"/>
      <c r="L69"/>
      <c r="M69" s="124"/>
      <c r="N69" s="124"/>
      <c r="O69" s="124"/>
      <c r="P69" s="124"/>
      <c r="Q69" s="124"/>
      <c r="R69" s="124"/>
      <c r="S69" s="124"/>
    </row>
    <row r="70" spans="1:19" ht="13.8" x14ac:dyDescent="0.25">
      <c r="A70" s="15">
        <f>RANK(I70,$I$3:$I$72,1)</f>
        <v>55</v>
      </c>
      <c r="B70"/>
      <c r="C70" s="84">
        <v>67</v>
      </c>
      <c r="D70" s="89" t="str">
        <f>IF(přihlášky!$G$65="X",přihlášky!$E$65,přihlášky!$H$65)</f>
        <v>Nestartuje</v>
      </c>
      <c r="E70" s="66" t="s">
        <v>67</v>
      </c>
      <c r="F70" s="2"/>
      <c r="G70" s="54"/>
      <c r="H70" s="52" t="str">
        <f>IF(AND(F70=0,G70=0),"diskval.",IF(AND(F70&gt;0,G70&gt;0),MIN(F70:G70),IF(F70&gt;0,F70,G70)))</f>
        <v>diskval.</v>
      </c>
      <c r="I70">
        <f>IF(F70+G70=0,1000,H70+((IF(F70&gt;0,F70,100)+IF(G70&gt;0,G70,100))/100000))</f>
        <v>1000</v>
      </c>
      <c r="J70"/>
      <c r="K70"/>
      <c r="L70"/>
      <c r="M70" s="124"/>
      <c r="N70" s="124"/>
      <c r="O70" s="124"/>
      <c r="P70" s="124"/>
      <c r="Q70" s="124"/>
      <c r="R70" s="124"/>
      <c r="S70" s="124"/>
    </row>
    <row r="71" spans="1:19" ht="13.8" x14ac:dyDescent="0.25">
      <c r="A71" s="15">
        <f>RANK(I71,$I$3:$I$72,1)</f>
        <v>55</v>
      </c>
      <c r="B71"/>
      <c r="C71" s="84">
        <v>68</v>
      </c>
      <c r="D71" s="89" t="str">
        <f>IF(přihlášky!$G$78="X",přihlášky!$E$78,přihlášky!$H$78)</f>
        <v>Nestartuje</v>
      </c>
      <c r="E71" s="66" t="s">
        <v>78</v>
      </c>
      <c r="F71" s="2"/>
      <c r="G71" s="54"/>
      <c r="H71" s="52" t="str">
        <f>IF(AND(F71=0,G71=0),"diskval.",IF(AND(F71&gt;0,G71&gt;0),MIN(F71:G71),IF(F71&gt;0,F71,G71)))</f>
        <v>diskval.</v>
      </c>
      <c r="I71">
        <f>IF(F71+G71=0,1000,H71+((IF(F71&gt;0,F71,100)+IF(G71&gt;0,G71,100))/100000))</f>
        <v>1000</v>
      </c>
      <c r="J71"/>
      <c r="K71"/>
      <c r="L71"/>
      <c r="M71" s="124"/>
      <c r="N71" s="124"/>
      <c r="O71" s="124"/>
      <c r="P71" s="124"/>
      <c r="Q71" s="124"/>
      <c r="R71" s="124"/>
      <c r="S71" s="124"/>
    </row>
    <row r="72" spans="1:19" ht="14.4" thickBot="1" x14ac:dyDescent="0.3">
      <c r="A72" s="16">
        <f>RANK(I72,$I$3:$I$72,1)</f>
        <v>55</v>
      </c>
      <c r="B72"/>
      <c r="C72" s="85">
        <v>69</v>
      </c>
      <c r="D72" s="38" t="str">
        <f>IF(přihlášky!$G$91="X",přihlášky!$E$91,přihlášky!$H$91)</f>
        <v>Nestartuje</v>
      </c>
      <c r="E72" s="67" t="s">
        <v>95</v>
      </c>
      <c r="F72" s="3"/>
      <c r="G72" s="105"/>
      <c r="H72" s="106" t="str">
        <f>IF(AND(F72=0,G72=0),"diskval.",IF(AND(F72&gt;0,G72&gt;0),MIN(F72:G72),IF(F72&gt;0,F72,G72)))</f>
        <v>diskval.</v>
      </c>
      <c r="I72">
        <f>IF(F72+G72=0,1000,H72+((IF(F72&gt;0,F72,100)+IF(G72&gt;0,G72,100))/100000))</f>
        <v>1000</v>
      </c>
      <c r="J72"/>
      <c r="K72"/>
      <c r="L72"/>
      <c r="M72" s="124"/>
      <c r="N72" s="124"/>
      <c r="O72" s="124"/>
      <c r="P72" s="124"/>
      <c r="Q72" s="124"/>
      <c r="R72" s="124"/>
      <c r="S72" s="124"/>
    </row>
  </sheetData>
  <sortState ref="A3:I72">
    <sortCondition ref="I3:I72"/>
  </sortState>
  <mergeCells count="17">
    <mergeCell ref="J40:J45"/>
    <mergeCell ref="J49:J54"/>
    <mergeCell ref="J58:J63"/>
    <mergeCell ref="C1:H1"/>
    <mergeCell ref="J4:J9"/>
    <mergeCell ref="J13:J18"/>
    <mergeCell ref="J22:J27"/>
    <mergeCell ref="J31:J36"/>
    <mergeCell ref="M48:Q48"/>
    <mergeCell ref="M57:Q57"/>
    <mergeCell ref="M2:R2"/>
    <mergeCell ref="M65:S72"/>
    <mergeCell ref="M3:Q3"/>
    <mergeCell ref="M12:Q12"/>
    <mergeCell ref="M21:Q21"/>
    <mergeCell ref="M30:Q30"/>
    <mergeCell ref="M39:Q39"/>
  </mergeCells>
  <printOptions horizontalCentered="1" verticalCentered="1"/>
  <pageMargins left="0.23622047244094491" right="0.23622047244094491" top="0.74803149606299213" bottom="0.74803149606299213" header="0.31496062992125984" footer="0.31496062992125984"/>
  <pageSetup paperSize="9" scale="96" fitToWidth="2" fitToHeight="2" orientation="portrait" r:id="rId1"/>
  <rowBreaks count="2" manualBreakCount="2">
    <brk id="37" max="7" man="1"/>
    <brk id="37" min="9" max="18" man="1"/>
  </rowBreaks>
  <colBreaks count="2" manualBreakCount="2">
    <brk id="8" min="2" max="71" man="1"/>
    <brk id="9" min="2" max="71"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C3:I17"/>
  <sheetViews>
    <sheetView view="pageBreakPreview" topLeftCell="A3" zoomScale="180" zoomScaleNormal="100" zoomScaleSheetLayoutView="180" workbookViewId="0">
      <selection activeCell="C5" sqref="C5"/>
    </sheetView>
  </sheetViews>
  <sheetFormatPr defaultRowHeight="13.2" x14ac:dyDescent="0.25"/>
  <cols>
    <col min="4" max="4" width="21" customWidth="1"/>
    <col min="7" max="7" width="10.5546875" customWidth="1"/>
    <col min="8" max="9" width="12" bestFit="1" customWidth="1"/>
  </cols>
  <sheetData>
    <row r="3" spans="3:9" x14ac:dyDescent="0.25">
      <c r="C3" s="131" t="s">
        <v>110</v>
      </c>
      <c r="D3" s="131"/>
      <c r="E3" s="131"/>
      <c r="F3" s="131"/>
      <c r="G3" s="131"/>
      <c r="H3" s="131"/>
      <c r="I3" s="135" t="s">
        <v>31</v>
      </c>
    </row>
    <row r="4" spans="3:9" x14ac:dyDescent="0.25">
      <c r="C4" s="132"/>
      <c r="D4" s="132"/>
      <c r="E4" s="132"/>
      <c r="F4" s="132"/>
      <c r="G4" s="132"/>
      <c r="H4" s="132"/>
      <c r="I4" s="135"/>
    </row>
    <row r="5" spans="3:9" x14ac:dyDescent="0.25">
      <c r="C5" s="17"/>
      <c r="D5" s="17" t="s">
        <v>14</v>
      </c>
      <c r="E5" s="17" t="s">
        <v>11</v>
      </c>
      <c r="F5" s="17" t="s">
        <v>12</v>
      </c>
      <c r="G5" s="17" t="s">
        <v>13</v>
      </c>
      <c r="H5" s="43" t="s">
        <v>21</v>
      </c>
      <c r="I5" s="135"/>
    </row>
    <row r="6" spans="3:9" ht="12.75" customHeight="1" x14ac:dyDescent="0.25">
      <c r="C6" s="17">
        <v>1</v>
      </c>
      <c r="D6" s="18" t="str">
        <f>přihlášky!C7</f>
        <v>SDH Benešov nad Černou</v>
      </c>
      <c r="E6" s="69">
        <v>80.459999999999994</v>
      </c>
      <c r="F6" s="69">
        <v>91.89</v>
      </c>
      <c r="G6" s="1">
        <f>IF(AND(E6=0,F6=0),"diskval.",IF(AND(E6&gt;0,F6&gt;0),MIN(E6:F6),IF(E6&gt;0,E6,F6)))</f>
        <v>80.459999999999994</v>
      </c>
      <c r="H6" s="113">
        <f>RANK(I6,$I$6:$I$12,1)</f>
        <v>6</v>
      </c>
      <c r="I6" s="112">
        <f>IF(E6+F6=MIN(E6:F6),G6+0.0005,G6+0.0001)</f>
        <v>80.460099999999997</v>
      </c>
    </row>
    <row r="7" spans="3:9" x14ac:dyDescent="0.25">
      <c r="C7" s="17">
        <v>2</v>
      </c>
      <c r="D7" s="18" t="str">
        <f>přihlášky!C8</f>
        <v>SDH Milevsko</v>
      </c>
      <c r="E7" s="69">
        <v>83.76</v>
      </c>
      <c r="F7" s="69">
        <v>70.69</v>
      </c>
      <c r="G7" s="1">
        <f t="shared" ref="G7:G12" si="0">IF(AND(E7=0,F7=0),"diskval.",IF(AND(E7&gt;0,F7&gt;0),MIN(E7:F7),IF(E7&gt;0,E7,F7)))</f>
        <v>70.69</v>
      </c>
      <c r="H7" s="113">
        <f t="shared" ref="H7:H12" si="1">RANK(I7,$I$6:$I$12,1)</f>
        <v>2</v>
      </c>
      <c r="I7" s="112">
        <f t="shared" ref="I7:I12" si="2">IF(E7+F7=MIN(E7:F7),G7+0.0005,G7+0.0001)</f>
        <v>70.690100000000001</v>
      </c>
    </row>
    <row r="8" spans="3:9" x14ac:dyDescent="0.25">
      <c r="C8" s="17">
        <v>3</v>
      </c>
      <c r="D8" s="18" t="str">
        <f>přihlášky!C9</f>
        <v>SDH Dolní Bukovsko</v>
      </c>
      <c r="E8" s="69">
        <v>68.180000000000007</v>
      </c>
      <c r="F8" s="69">
        <v>81.93</v>
      </c>
      <c r="G8" s="1">
        <f t="shared" si="0"/>
        <v>68.180000000000007</v>
      </c>
      <c r="H8" s="113">
        <f t="shared" si="1"/>
        <v>1</v>
      </c>
      <c r="I8" s="112">
        <f t="shared" si="2"/>
        <v>68.18010000000001</v>
      </c>
    </row>
    <row r="9" spans="3:9" x14ac:dyDescent="0.25">
      <c r="C9" s="17">
        <v>4</v>
      </c>
      <c r="D9" s="18" t="str">
        <f>přihlášky!C10</f>
        <v>SDH Střelské Hoštice</v>
      </c>
      <c r="E9" s="69">
        <v>80.28</v>
      </c>
      <c r="F9" s="69">
        <v>86.86</v>
      </c>
      <c r="G9" s="1">
        <f t="shared" si="0"/>
        <v>80.28</v>
      </c>
      <c r="H9" s="113">
        <f t="shared" si="1"/>
        <v>5</v>
      </c>
      <c r="I9" s="112">
        <f t="shared" si="2"/>
        <v>80.280100000000004</v>
      </c>
    </row>
    <row r="10" spans="3:9" ht="12.75" customHeight="1" x14ac:dyDescent="0.25">
      <c r="C10" s="17">
        <v>5</v>
      </c>
      <c r="D10" s="18" t="str">
        <f>přihlášky!C11</f>
        <v>SDH Smrkov</v>
      </c>
      <c r="E10" s="69">
        <v>75.540000000000006</v>
      </c>
      <c r="F10" s="69">
        <v>73.650000000000006</v>
      </c>
      <c r="G10" s="1">
        <f t="shared" si="0"/>
        <v>73.650000000000006</v>
      </c>
      <c r="H10" s="113">
        <f t="shared" si="1"/>
        <v>4</v>
      </c>
      <c r="I10" s="112">
        <f t="shared" si="2"/>
        <v>73.650100000000009</v>
      </c>
    </row>
    <row r="11" spans="3:9" x14ac:dyDescent="0.25">
      <c r="C11" s="17">
        <v>6</v>
      </c>
      <c r="D11" s="18" t="str">
        <f>přihlášky!C12</f>
        <v>SDH Štěchovice</v>
      </c>
      <c r="E11" s="69">
        <v>94.74</v>
      </c>
      <c r="F11" s="69">
        <v>82.59</v>
      </c>
      <c r="G11" s="1">
        <f t="shared" si="0"/>
        <v>82.59</v>
      </c>
      <c r="H11" s="113">
        <f t="shared" si="1"/>
        <v>7</v>
      </c>
      <c r="I11" s="112">
        <f t="shared" si="2"/>
        <v>82.590100000000007</v>
      </c>
    </row>
    <row r="12" spans="3:9" ht="12.75" customHeight="1" x14ac:dyDescent="0.25">
      <c r="C12" s="17">
        <v>7</v>
      </c>
      <c r="D12" s="18" t="str">
        <f>přihlášky!C13</f>
        <v>SDH Běleč</v>
      </c>
      <c r="E12" s="69">
        <v>81.38</v>
      </c>
      <c r="F12" s="69">
        <v>71.28</v>
      </c>
      <c r="G12" s="1">
        <f t="shared" si="0"/>
        <v>71.28</v>
      </c>
      <c r="H12" s="113">
        <f t="shared" si="1"/>
        <v>3</v>
      </c>
      <c r="I12" s="112">
        <f t="shared" si="2"/>
        <v>71.280100000000004</v>
      </c>
    </row>
    <row r="14" spans="3:9" ht="12.75" customHeight="1" x14ac:dyDescent="0.25">
      <c r="C14" s="133" t="s">
        <v>23</v>
      </c>
      <c r="D14" s="134"/>
      <c r="E14" s="134"/>
      <c r="F14" s="134"/>
      <c r="G14" s="134"/>
      <c r="H14" s="134"/>
    </row>
    <row r="15" spans="3:9" ht="12.75" customHeight="1" x14ac:dyDescent="0.25">
      <c r="C15" s="134"/>
      <c r="D15" s="134"/>
      <c r="E15" s="134"/>
      <c r="F15" s="134"/>
      <c r="G15" s="134"/>
      <c r="H15" s="134"/>
    </row>
    <row r="16" spans="3:9" x14ac:dyDescent="0.25">
      <c r="C16" s="134"/>
      <c r="D16" s="134"/>
      <c r="E16" s="134"/>
      <c r="F16" s="134"/>
      <c r="G16" s="134"/>
      <c r="H16" s="134"/>
    </row>
    <row r="17" spans="3:8" x14ac:dyDescent="0.25">
      <c r="C17" s="134"/>
      <c r="D17" s="134"/>
      <c r="E17" s="134"/>
      <c r="F17" s="134"/>
      <c r="G17" s="134"/>
      <c r="H17" s="134"/>
    </row>
  </sheetData>
  <mergeCells count="3">
    <mergeCell ref="C3:H4"/>
    <mergeCell ref="C14:H17"/>
    <mergeCell ref="I3:I5"/>
  </mergeCells>
  <pageMargins left="0.70866141732283472" right="0.70866141732283472" top="0.78740157480314965" bottom="0.78740157480314965" header="0.31496062992125984" footer="0.31496062992125984"/>
  <pageSetup paperSize="9" scale="16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C3:I17"/>
  <sheetViews>
    <sheetView view="pageBreakPreview" zoomScale="180" zoomScaleNormal="100" zoomScaleSheetLayoutView="180" workbookViewId="0">
      <selection activeCell="C3" sqref="C3:H4"/>
    </sheetView>
  </sheetViews>
  <sheetFormatPr defaultRowHeight="13.2" x14ac:dyDescent="0.25"/>
  <cols>
    <col min="4" max="4" width="21.33203125" customWidth="1"/>
    <col min="7" max="7" width="10.109375" customWidth="1"/>
  </cols>
  <sheetData>
    <row r="3" spans="3:9" x14ac:dyDescent="0.25">
      <c r="C3" s="131" t="s">
        <v>111</v>
      </c>
      <c r="D3" s="131"/>
      <c r="E3" s="131"/>
      <c r="F3" s="131"/>
      <c r="G3" s="131"/>
      <c r="H3" s="131"/>
      <c r="I3" s="135" t="s">
        <v>31</v>
      </c>
    </row>
    <row r="4" spans="3:9" x14ac:dyDescent="0.25">
      <c r="C4" s="132"/>
      <c r="D4" s="132"/>
      <c r="E4" s="132"/>
      <c r="F4" s="132"/>
      <c r="G4" s="132"/>
      <c r="H4" s="132"/>
      <c r="I4" s="135"/>
    </row>
    <row r="5" spans="3:9" x14ac:dyDescent="0.25">
      <c r="C5" s="17"/>
      <c r="D5" s="17" t="s">
        <v>14</v>
      </c>
      <c r="E5" s="41" t="s">
        <v>11</v>
      </c>
      <c r="F5" s="41" t="s">
        <v>12</v>
      </c>
      <c r="G5" s="41" t="s">
        <v>13</v>
      </c>
      <c r="H5" s="42" t="s">
        <v>21</v>
      </c>
      <c r="I5" s="135"/>
    </row>
    <row r="6" spans="3:9" ht="12.75" customHeight="1" x14ac:dyDescent="0.25">
      <c r="C6" s="17">
        <v>1</v>
      </c>
      <c r="D6" s="18" t="str">
        <f>přihlášky!C7</f>
        <v>SDH Benešov nad Černou</v>
      </c>
      <c r="E6" s="69">
        <v>37.68</v>
      </c>
      <c r="F6" s="69">
        <v>42.32</v>
      </c>
      <c r="G6" s="1">
        <f>IF(AND(E6=0,F6=0),"diskval.",IF(AND(E6&gt;0,F6&gt;0),MIN(E6:F6),IF(E6&gt;0,E6,F6)))</f>
        <v>37.68</v>
      </c>
      <c r="H6" s="68">
        <f>RANK(I6,I6:I12,1)</f>
        <v>6</v>
      </c>
      <c r="I6">
        <f>IF(E6+F6=MIN(E6:F6),G6+0.0005,G6+0.0001)</f>
        <v>37.680100000000003</v>
      </c>
    </row>
    <row r="7" spans="3:9" ht="12.75" customHeight="1" x14ac:dyDescent="0.25">
      <c r="C7" s="17">
        <v>2</v>
      </c>
      <c r="D7" s="18" t="str">
        <f>přihlášky!C8</f>
        <v>SDH Milevsko</v>
      </c>
      <c r="E7" s="69">
        <v>32.36</v>
      </c>
      <c r="F7" s="69">
        <v>50.64</v>
      </c>
      <c r="G7" s="1">
        <f t="shared" ref="G7:G12" si="0">IF(AND(E7=0,F7=0),"diskval.",IF(AND(E7&gt;0,F7&gt;0),MIN(E7:F7),IF(E7&gt;0,E7,F7)))</f>
        <v>32.36</v>
      </c>
      <c r="H7" s="68">
        <f>RANK(I7,I6:I12,1)</f>
        <v>4</v>
      </c>
      <c r="I7">
        <f t="shared" ref="I7:I12" si="1">IF(E7+F7=MIN(E7:F7),G7+0.0005,G7+0.0001)</f>
        <v>32.360100000000003</v>
      </c>
    </row>
    <row r="8" spans="3:9" x14ac:dyDescent="0.25">
      <c r="C8" s="17">
        <v>3</v>
      </c>
      <c r="D8" s="18" t="str">
        <f>přihlášky!C9</f>
        <v>SDH Dolní Bukovsko</v>
      </c>
      <c r="E8" s="69">
        <v>35.21</v>
      </c>
      <c r="F8" s="69">
        <v>29.71</v>
      </c>
      <c r="G8" s="1">
        <f t="shared" si="0"/>
        <v>29.71</v>
      </c>
      <c r="H8" s="68">
        <f>RANK(I8,I6:I12,1)</f>
        <v>3</v>
      </c>
      <c r="I8">
        <f t="shared" si="1"/>
        <v>29.710100000000001</v>
      </c>
    </row>
    <row r="9" spans="3:9" ht="12.75" customHeight="1" x14ac:dyDescent="0.25">
      <c r="C9" s="17">
        <v>4</v>
      </c>
      <c r="D9" s="18" t="str">
        <f>přihlášky!C10</f>
        <v>SDH Střelské Hoštice</v>
      </c>
      <c r="E9" s="69">
        <v>42.6</v>
      </c>
      <c r="F9" s="69">
        <v>41.74</v>
      </c>
      <c r="G9" s="1">
        <f t="shared" si="0"/>
        <v>41.74</v>
      </c>
      <c r="H9" s="68">
        <f>RANK(I9,I6:I12,1)</f>
        <v>7</v>
      </c>
      <c r="I9">
        <f t="shared" si="1"/>
        <v>41.740100000000005</v>
      </c>
    </row>
    <row r="10" spans="3:9" ht="12.75" customHeight="1" x14ac:dyDescent="0.25">
      <c r="C10" s="17">
        <v>5</v>
      </c>
      <c r="D10" s="18" t="str">
        <f>přihlášky!C11</f>
        <v>SDH Smrkov</v>
      </c>
      <c r="E10" s="69">
        <v>28.4</v>
      </c>
      <c r="F10" s="69">
        <v>27.58</v>
      </c>
      <c r="G10" s="1">
        <f t="shared" si="0"/>
        <v>27.58</v>
      </c>
      <c r="H10" s="68">
        <f>RANK(I10,I6:I12,1)</f>
        <v>1</v>
      </c>
      <c r="I10">
        <f t="shared" si="1"/>
        <v>27.580099999999998</v>
      </c>
    </row>
    <row r="11" spans="3:9" x14ac:dyDescent="0.25">
      <c r="C11" s="17">
        <v>6</v>
      </c>
      <c r="D11" s="18" t="str">
        <f>přihlášky!C12</f>
        <v>SDH Štěchovice</v>
      </c>
      <c r="E11" s="69">
        <v>49.36</v>
      </c>
      <c r="F11" s="69">
        <v>34.380000000000003</v>
      </c>
      <c r="G11" s="1">
        <f t="shared" si="0"/>
        <v>34.380000000000003</v>
      </c>
      <c r="H11" s="68">
        <f>RANK(I11,I6:I12,1)</f>
        <v>5</v>
      </c>
      <c r="I11">
        <f t="shared" si="1"/>
        <v>34.380100000000006</v>
      </c>
    </row>
    <row r="12" spans="3:9" ht="12.75" customHeight="1" x14ac:dyDescent="0.25">
      <c r="C12" s="17">
        <v>7</v>
      </c>
      <c r="D12" s="18" t="str">
        <f>přihlášky!C13</f>
        <v>SDH Běleč</v>
      </c>
      <c r="E12" s="69">
        <v>29.15</v>
      </c>
      <c r="F12" s="69">
        <v>31.48</v>
      </c>
      <c r="G12" s="1">
        <f t="shared" si="0"/>
        <v>29.15</v>
      </c>
      <c r="H12" s="68">
        <f>RANK(I12,I6:I12,1)</f>
        <v>2</v>
      </c>
      <c r="I12">
        <f t="shared" si="1"/>
        <v>29.150099999999998</v>
      </c>
    </row>
    <row r="14" spans="3:9" ht="12.75" customHeight="1" x14ac:dyDescent="0.25">
      <c r="C14" s="133" t="s">
        <v>24</v>
      </c>
      <c r="D14" s="134"/>
      <c r="E14" s="134"/>
      <c r="F14" s="134"/>
      <c r="G14" s="134"/>
      <c r="H14" s="134"/>
    </row>
    <row r="15" spans="3:9" x14ac:dyDescent="0.25">
      <c r="C15" s="134"/>
      <c r="D15" s="134"/>
      <c r="E15" s="134"/>
      <c r="F15" s="134"/>
      <c r="G15" s="134"/>
      <c r="H15" s="134"/>
    </row>
    <row r="16" spans="3:9" x14ac:dyDescent="0.25">
      <c r="C16" s="134"/>
      <c r="D16" s="134"/>
      <c r="E16" s="134"/>
      <c r="F16" s="134"/>
      <c r="G16" s="134"/>
      <c r="H16" s="134"/>
    </row>
    <row r="17" spans="3:8" x14ac:dyDescent="0.25">
      <c r="C17" s="134"/>
      <c r="D17" s="134"/>
      <c r="E17" s="134"/>
      <c r="F17" s="134"/>
      <c r="G17" s="134"/>
      <c r="H17" s="134"/>
    </row>
  </sheetData>
  <mergeCells count="3">
    <mergeCell ref="C3:H4"/>
    <mergeCell ref="C14:H17"/>
    <mergeCell ref="I3:I5"/>
  </mergeCells>
  <pageMargins left="0.70866141732283472" right="0.70866141732283472" top="0.78740157480314965" bottom="0.78740157480314965" header="0.31496062992125984" footer="0.31496062992125984"/>
  <pageSetup paperSize="9" scale="19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3:I22"/>
  <sheetViews>
    <sheetView view="pageBreakPreview" zoomScale="120" zoomScaleNormal="100" zoomScaleSheetLayoutView="120" workbookViewId="0">
      <selection activeCell="A5" sqref="A5"/>
    </sheetView>
  </sheetViews>
  <sheetFormatPr defaultRowHeight="13.2" x14ac:dyDescent="0.25"/>
  <cols>
    <col min="2" max="2" width="0.88671875" customWidth="1"/>
    <col min="3" max="3" width="21" customWidth="1"/>
    <col min="5" max="5" width="9.109375" customWidth="1"/>
    <col min="7" max="7" width="13" customWidth="1"/>
    <col min="8" max="8" width="19.109375" bestFit="1" customWidth="1"/>
    <col min="9" max="9" width="11.44140625" bestFit="1" customWidth="1"/>
  </cols>
  <sheetData>
    <row r="3" spans="1:9" x14ac:dyDescent="0.25">
      <c r="A3" s="8"/>
      <c r="B3" s="8"/>
      <c r="C3" s="8"/>
      <c r="D3" s="8"/>
      <c r="E3" s="8"/>
      <c r="F3" s="8"/>
      <c r="G3" s="8"/>
      <c r="H3" s="8"/>
      <c r="I3" s="135" t="s">
        <v>31</v>
      </c>
    </row>
    <row r="4" spans="1:9" ht="13.8" thickBot="1" x14ac:dyDescent="0.3">
      <c r="A4" s="136" t="s">
        <v>112</v>
      </c>
      <c r="B4" s="136"/>
      <c r="C4" s="136"/>
      <c r="D4" s="136"/>
      <c r="E4" s="136"/>
      <c r="F4" s="136"/>
      <c r="G4" s="136"/>
      <c r="H4" s="136"/>
      <c r="I4" s="135"/>
    </row>
    <row r="5" spans="1:9" ht="13.8" thickBot="1" x14ac:dyDescent="0.3">
      <c r="A5" s="9" t="s">
        <v>9</v>
      </c>
      <c r="B5" s="64"/>
      <c r="C5" s="21" t="s">
        <v>14</v>
      </c>
      <c r="D5" s="20" t="s">
        <v>7</v>
      </c>
      <c r="E5" s="20" t="s">
        <v>18</v>
      </c>
      <c r="F5" s="23" t="s">
        <v>15</v>
      </c>
      <c r="G5" s="24" t="s">
        <v>16</v>
      </c>
      <c r="H5" s="40" t="s">
        <v>19</v>
      </c>
      <c r="I5" s="135"/>
    </row>
    <row r="6" spans="1:9" ht="13.8" thickBot="1" x14ac:dyDescent="0.3">
      <c r="A6" s="19">
        <v>1</v>
      </c>
      <c r="B6" s="49"/>
      <c r="C6" s="62" t="str">
        <f>přihlášky!C7</f>
        <v>SDH Benešov nad Černou</v>
      </c>
      <c r="D6" s="27">
        <f>'100m'!K10</f>
        <v>7</v>
      </c>
      <c r="E6" s="28">
        <f>štafeta!H6</f>
        <v>6</v>
      </c>
      <c r="F6" s="29">
        <f>útok!H6</f>
        <v>6</v>
      </c>
      <c r="G6" s="34">
        <f t="shared" ref="G6:G12" si="0">SUM(D6:F6)</f>
        <v>19</v>
      </c>
      <c r="H6" s="39">
        <f>RANK(I6,I6:I12,1)</f>
        <v>7</v>
      </c>
      <c r="I6">
        <f>G6+(F6/10000)</f>
        <v>19.000599999999999</v>
      </c>
    </row>
    <row r="7" spans="1:9" ht="13.8" thickBot="1" x14ac:dyDescent="0.3">
      <c r="A7" s="15">
        <v>2</v>
      </c>
      <c r="B7" s="49"/>
      <c r="C7" s="22" t="str">
        <f>přihlášky!C8</f>
        <v>SDH Milevsko</v>
      </c>
      <c r="D7" s="30">
        <f>'100m'!K19</f>
        <v>4</v>
      </c>
      <c r="E7" s="30">
        <f>štafeta!H7</f>
        <v>2</v>
      </c>
      <c r="F7" s="31">
        <f>útok!H7</f>
        <v>4</v>
      </c>
      <c r="G7" s="35">
        <f t="shared" si="0"/>
        <v>10</v>
      </c>
      <c r="H7" s="39">
        <f>RANK(I7,I6:I12,1)</f>
        <v>4</v>
      </c>
      <c r="I7">
        <f t="shared" ref="I7:I12" si="1">G7+(F7/10000)</f>
        <v>10.000400000000001</v>
      </c>
    </row>
    <row r="8" spans="1:9" ht="13.8" thickBot="1" x14ac:dyDescent="0.3">
      <c r="A8" s="15">
        <v>3</v>
      </c>
      <c r="B8" s="49"/>
      <c r="C8" s="22" t="str">
        <f>přihlášky!C9</f>
        <v>SDH Dolní Bukovsko</v>
      </c>
      <c r="D8" s="30">
        <f>'100m'!K28</f>
        <v>1</v>
      </c>
      <c r="E8" s="30">
        <f>štafeta!H8</f>
        <v>1</v>
      </c>
      <c r="F8" s="31">
        <f>útok!H8</f>
        <v>3</v>
      </c>
      <c r="G8" s="35">
        <f t="shared" si="0"/>
        <v>5</v>
      </c>
      <c r="H8" s="39">
        <f>RANK(I8,I6:I12,1)</f>
        <v>1</v>
      </c>
      <c r="I8">
        <f t="shared" si="1"/>
        <v>5.0003000000000002</v>
      </c>
    </row>
    <row r="9" spans="1:9" ht="13.8" thickBot="1" x14ac:dyDescent="0.3">
      <c r="A9" s="15">
        <v>4</v>
      </c>
      <c r="B9" s="49"/>
      <c r="C9" s="22" t="str">
        <f>přihlášky!C10</f>
        <v>SDH Střelské Hoštice</v>
      </c>
      <c r="D9" s="30">
        <f>'100m'!K37</f>
        <v>5</v>
      </c>
      <c r="E9" s="30">
        <f>štafeta!H9</f>
        <v>5</v>
      </c>
      <c r="F9" s="31">
        <f>útok!H9</f>
        <v>7</v>
      </c>
      <c r="G9" s="35">
        <f t="shared" si="0"/>
        <v>17</v>
      </c>
      <c r="H9" s="39">
        <f>RANK(I9,I6:I12,1)</f>
        <v>5</v>
      </c>
      <c r="I9">
        <f t="shared" si="1"/>
        <v>17.000699999999998</v>
      </c>
    </row>
    <row r="10" spans="1:9" ht="12.75" customHeight="1" thickBot="1" x14ac:dyDescent="0.3">
      <c r="A10" s="15">
        <v>5</v>
      </c>
      <c r="B10" s="49"/>
      <c r="C10" s="22" t="str">
        <f>přihlášky!C11</f>
        <v>SDH Smrkov</v>
      </c>
      <c r="D10" s="30">
        <f>'100m'!K46</f>
        <v>3</v>
      </c>
      <c r="E10" s="30">
        <f>štafeta!H10</f>
        <v>4</v>
      </c>
      <c r="F10" s="31">
        <f>útok!H10</f>
        <v>1</v>
      </c>
      <c r="G10" s="35">
        <f t="shared" si="0"/>
        <v>8</v>
      </c>
      <c r="H10" s="39">
        <f>RANK(I10,I6:I12,1)</f>
        <v>3</v>
      </c>
      <c r="I10">
        <f t="shared" si="1"/>
        <v>8.0000999999999998</v>
      </c>
    </row>
    <row r="11" spans="1:9" ht="13.8" thickBot="1" x14ac:dyDescent="0.3">
      <c r="A11" s="15">
        <v>6</v>
      </c>
      <c r="B11" s="49"/>
      <c r="C11" s="22" t="str">
        <f>přihlášky!C12</f>
        <v>SDH Štěchovice</v>
      </c>
      <c r="D11" s="30">
        <f>'100m'!K55</f>
        <v>6</v>
      </c>
      <c r="E11" s="30">
        <f>štafeta!H11</f>
        <v>7</v>
      </c>
      <c r="F11" s="31">
        <f>útok!H11</f>
        <v>5</v>
      </c>
      <c r="G11" s="35">
        <f t="shared" si="0"/>
        <v>18</v>
      </c>
      <c r="H11" s="39">
        <f>RANK(I11,I6:I12,1)</f>
        <v>6</v>
      </c>
      <c r="I11">
        <f t="shared" si="1"/>
        <v>18.000499999999999</v>
      </c>
    </row>
    <row r="12" spans="1:9" ht="12.75" customHeight="1" thickBot="1" x14ac:dyDescent="0.3">
      <c r="A12" s="16">
        <v>7</v>
      </c>
      <c r="B12" s="49"/>
      <c r="C12" s="63" t="str">
        <f>přihlášky!C13</f>
        <v>SDH Běleč</v>
      </c>
      <c r="D12" s="32">
        <f>'100m'!K64</f>
        <v>2</v>
      </c>
      <c r="E12" s="32">
        <f>štafeta!H12</f>
        <v>3</v>
      </c>
      <c r="F12" s="33">
        <f>útok!H12</f>
        <v>2</v>
      </c>
      <c r="G12" s="36">
        <f t="shared" si="0"/>
        <v>7</v>
      </c>
      <c r="H12" s="39">
        <f>RANK(I12,I6:I12,1)</f>
        <v>2</v>
      </c>
      <c r="I12">
        <f t="shared" si="1"/>
        <v>7.0002000000000004</v>
      </c>
    </row>
    <row r="14" spans="1:9" x14ac:dyDescent="0.25">
      <c r="A14" s="123" t="s">
        <v>22</v>
      </c>
      <c r="B14" s="124"/>
      <c r="C14" s="124"/>
      <c r="D14" s="124"/>
      <c r="E14" s="124"/>
      <c r="F14" s="124"/>
      <c r="G14" s="124"/>
      <c r="H14" s="124"/>
      <c r="I14" s="61"/>
    </row>
    <row r="15" spans="1:9" x14ac:dyDescent="0.25">
      <c r="A15" s="124"/>
      <c r="B15" s="124"/>
      <c r="C15" s="124"/>
      <c r="D15" s="124"/>
      <c r="E15" s="124"/>
      <c r="F15" s="124"/>
      <c r="G15" s="124"/>
      <c r="H15" s="124"/>
      <c r="I15" s="61"/>
    </row>
    <row r="16" spans="1:9" x14ac:dyDescent="0.25">
      <c r="A16" s="124"/>
      <c r="B16" s="124"/>
      <c r="C16" s="124"/>
      <c r="D16" s="124"/>
      <c r="E16" s="124"/>
      <c r="F16" s="124"/>
      <c r="G16" s="124"/>
      <c r="H16" s="124"/>
      <c r="I16" s="61"/>
    </row>
    <row r="17" spans="1:9" x14ac:dyDescent="0.25">
      <c r="A17" s="124"/>
      <c r="B17" s="124"/>
      <c r="C17" s="124"/>
      <c r="D17" s="124"/>
      <c r="E17" s="124"/>
      <c r="F17" s="124"/>
      <c r="G17" s="124"/>
      <c r="H17" s="124"/>
      <c r="I17" s="61"/>
    </row>
    <row r="18" spans="1:9" x14ac:dyDescent="0.25">
      <c r="A18" s="124"/>
      <c r="B18" s="124"/>
      <c r="C18" s="124"/>
      <c r="D18" s="124"/>
      <c r="E18" s="124"/>
      <c r="F18" s="124"/>
      <c r="G18" s="124"/>
      <c r="H18" s="124"/>
      <c r="I18" s="44"/>
    </row>
    <row r="19" spans="1:9" x14ac:dyDescent="0.25">
      <c r="A19" s="124"/>
      <c r="B19" s="124"/>
      <c r="C19" s="124"/>
      <c r="D19" s="124"/>
      <c r="E19" s="124"/>
      <c r="F19" s="124"/>
      <c r="G19" s="124"/>
      <c r="H19" s="124"/>
      <c r="I19" s="44"/>
    </row>
    <row r="20" spans="1:9" x14ac:dyDescent="0.25">
      <c r="A20" s="124"/>
      <c r="B20" s="124"/>
      <c r="C20" s="124"/>
      <c r="D20" s="124"/>
      <c r="E20" s="124"/>
      <c r="F20" s="124"/>
      <c r="G20" s="124"/>
      <c r="H20" s="124"/>
      <c r="I20" s="44"/>
    </row>
    <row r="21" spans="1:9" x14ac:dyDescent="0.25">
      <c r="A21" s="124"/>
      <c r="B21" s="124"/>
      <c r="C21" s="124"/>
      <c r="D21" s="124"/>
      <c r="E21" s="124"/>
      <c r="F21" s="124"/>
      <c r="G21" s="124"/>
      <c r="H21" s="124"/>
      <c r="I21" s="44"/>
    </row>
    <row r="22" spans="1:9" x14ac:dyDescent="0.25">
      <c r="A22" s="44"/>
      <c r="B22" s="44"/>
      <c r="C22" s="44"/>
      <c r="D22" s="44"/>
      <c r="E22" s="44"/>
      <c r="F22" s="44"/>
      <c r="G22" s="44"/>
      <c r="H22" s="44"/>
      <c r="I22" s="44"/>
    </row>
  </sheetData>
  <mergeCells count="3">
    <mergeCell ref="A14:H21"/>
    <mergeCell ref="I3:I5"/>
    <mergeCell ref="A4:H4"/>
  </mergeCells>
  <pageMargins left="0.70866141732283472" right="0.70866141732283472" top="0.78740157480314965" bottom="0.78740157480314965" header="0.31496062992125984" footer="0.31496062992125984"/>
  <pageSetup scale="126" orientation="landscape" r:id="rId1"/>
  <colBreaks count="1" manualBreakCount="1">
    <brk id="8" min="3" max="21"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4:L143"/>
  <sheetViews>
    <sheetView topLeftCell="A77" workbookViewId="0">
      <selection activeCell="J84" sqref="J84"/>
    </sheetView>
  </sheetViews>
  <sheetFormatPr defaultRowHeight="13.2" x14ac:dyDescent="0.25"/>
  <cols>
    <col min="3" max="3" width="24.109375" customWidth="1"/>
    <col min="5" max="5" width="29.44140625" customWidth="1"/>
    <col min="6" max="7" width="9.109375" style="74"/>
    <col min="9" max="9" width="21.6640625" customWidth="1"/>
    <col min="10" max="10" width="20.33203125" customWidth="1"/>
  </cols>
  <sheetData>
    <row r="4" spans="2:10" ht="15.6" x14ac:dyDescent="0.3">
      <c r="B4" s="92"/>
      <c r="C4" s="93" t="s">
        <v>26</v>
      </c>
      <c r="D4" s="82">
        <v>7</v>
      </c>
      <c r="E4" s="92"/>
      <c r="F4" s="13"/>
      <c r="G4" s="13"/>
      <c r="H4" s="92"/>
      <c r="I4" s="92"/>
    </row>
    <row r="5" spans="2:10" ht="16.5" customHeight="1" x14ac:dyDescent="0.3">
      <c r="B5" s="92"/>
      <c r="C5" s="92"/>
      <c r="D5" s="92"/>
      <c r="E5" s="92"/>
      <c r="F5" s="13"/>
      <c r="G5" s="13"/>
      <c r="H5" s="92"/>
      <c r="I5" s="92"/>
    </row>
    <row r="6" spans="2:10" ht="16.5" customHeight="1" x14ac:dyDescent="0.3">
      <c r="B6" s="137" t="s">
        <v>8</v>
      </c>
      <c r="C6" s="137"/>
      <c r="D6" s="92"/>
      <c r="E6" s="92"/>
      <c r="F6" s="13"/>
      <c r="G6" s="13"/>
      <c r="H6" s="92"/>
      <c r="I6" s="92"/>
      <c r="J6" s="114"/>
    </row>
    <row r="7" spans="2:10" ht="16.5" customHeight="1" x14ac:dyDescent="0.3">
      <c r="B7" s="115">
        <v>1</v>
      </c>
      <c r="C7" s="76" t="s">
        <v>35</v>
      </c>
      <c r="D7" s="92"/>
      <c r="E7" s="92"/>
      <c r="F7" s="13"/>
      <c r="G7" s="13"/>
      <c r="H7" s="92"/>
      <c r="I7" s="92"/>
      <c r="J7" s="114"/>
    </row>
    <row r="8" spans="2:10" ht="16.5" customHeight="1" x14ac:dyDescent="0.3">
      <c r="B8" s="115">
        <v>2</v>
      </c>
      <c r="C8" s="76" t="s">
        <v>46</v>
      </c>
      <c r="D8" s="79"/>
      <c r="E8" s="79"/>
      <c r="F8" s="13"/>
      <c r="G8" s="13"/>
      <c r="H8" s="92"/>
      <c r="I8" s="92"/>
      <c r="J8" s="114"/>
    </row>
    <row r="9" spans="2:10" ht="16.5" customHeight="1" x14ac:dyDescent="0.3">
      <c r="B9" s="115">
        <v>3</v>
      </c>
      <c r="C9" s="76" t="s">
        <v>34</v>
      </c>
      <c r="D9" s="79"/>
      <c r="E9" s="79"/>
      <c r="F9" s="13"/>
      <c r="G9" s="13"/>
      <c r="H9" s="92"/>
      <c r="I9" s="92"/>
      <c r="J9" s="114"/>
    </row>
    <row r="10" spans="2:10" ht="16.5" customHeight="1" x14ac:dyDescent="0.3">
      <c r="B10" s="115">
        <v>4</v>
      </c>
      <c r="C10" s="76" t="s">
        <v>67</v>
      </c>
      <c r="D10" s="79"/>
      <c r="E10" s="114"/>
      <c r="F10" s="13"/>
      <c r="G10" s="13"/>
      <c r="H10" s="92"/>
      <c r="I10" s="92"/>
      <c r="J10" s="114"/>
    </row>
    <row r="11" spans="2:10" ht="16.5" customHeight="1" x14ac:dyDescent="0.3">
      <c r="B11" s="115">
        <v>5</v>
      </c>
      <c r="C11" s="76" t="s">
        <v>78</v>
      </c>
      <c r="D11" s="79"/>
      <c r="E11" s="114"/>
      <c r="F11" s="13"/>
      <c r="G11" s="13"/>
      <c r="H11" s="92"/>
      <c r="I11" s="92"/>
      <c r="J11" s="114"/>
    </row>
    <row r="12" spans="2:10" ht="16.5" customHeight="1" x14ac:dyDescent="0.3">
      <c r="B12" s="115">
        <v>6</v>
      </c>
      <c r="C12" s="76" t="s">
        <v>95</v>
      </c>
      <c r="D12" s="79"/>
      <c r="E12" s="114"/>
      <c r="F12" s="13"/>
      <c r="G12" s="13"/>
      <c r="H12" s="92"/>
      <c r="I12" s="92"/>
      <c r="J12" s="114"/>
    </row>
    <row r="13" spans="2:10" ht="16.5" customHeight="1" x14ac:dyDescent="0.3">
      <c r="B13" s="115">
        <v>7</v>
      </c>
      <c r="C13" s="76" t="s">
        <v>33</v>
      </c>
      <c r="D13" s="79"/>
      <c r="E13" s="79"/>
      <c r="F13" s="13"/>
      <c r="G13" s="13"/>
      <c r="H13" s="92"/>
      <c r="I13" s="92"/>
    </row>
    <row r="14" spans="2:10" ht="16.5" customHeight="1" x14ac:dyDescent="0.3">
      <c r="B14" s="37"/>
      <c r="C14" s="108"/>
      <c r="D14" s="92"/>
      <c r="E14" s="92"/>
      <c r="F14" s="13"/>
      <c r="G14" s="13"/>
      <c r="H14" s="92"/>
      <c r="I14" s="92"/>
    </row>
    <row r="15" spans="2:10" ht="16.5" customHeight="1" x14ac:dyDescent="0.3">
      <c r="B15" s="37"/>
      <c r="C15" s="108"/>
      <c r="D15" s="107">
        <v>1</v>
      </c>
      <c r="E15" s="107" t="str">
        <f>C7</f>
        <v>SDH Benešov nad Černou</v>
      </c>
      <c r="F15" s="94"/>
      <c r="G15" s="94"/>
      <c r="H15" s="92"/>
      <c r="I15" s="92"/>
    </row>
    <row r="16" spans="2:10" ht="16.5" customHeight="1" x14ac:dyDescent="0.3">
      <c r="B16" s="37"/>
      <c r="C16" s="109"/>
      <c r="D16" s="107" t="s">
        <v>20</v>
      </c>
      <c r="E16" s="107" t="s">
        <v>0</v>
      </c>
      <c r="F16" s="95" t="s">
        <v>27</v>
      </c>
      <c r="G16" s="95" t="s">
        <v>7</v>
      </c>
      <c r="H16" s="92"/>
      <c r="I16" s="92"/>
      <c r="J16" s="49"/>
    </row>
    <row r="17" spans="2:11" ht="16.5" customHeight="1" x14ac:dyDescent="0.3">
      <c r="B17" s="92"/>
      <c r="C17" s="92"/>
      <c r="D17" s="82">
        <f>D15</f>
        <v>1</v>
      </c>
      <c r="E17" s="96" t="s">
        <v>36</v>
      </c>
      <c r="F17" s="97" t="s">
        <v>32</v>
      </c>
      <c r="G17" s="97" t="s">
        <v>32</v>
      </c>
      <c r="H17" s="98" t="s">
        <v>28</v>
      </c>
      <c r="I17" s="92"/>
      <c r="J17" s="100"/>
    </row>
    <row r="18" spans="2:11" ht="15.6" x14ac:dyDescent="0.3">
      <c r="B18" s="92"/>
      <c r="C18" s="92"/>
      <c r="D18" s="82">
        <f>D17+D4</f>
        <v>8</v>
      </c>
      <c r="E18" s="45" t="s">
        <v>37</v>
      </c>
      <c r="F18" s="95" t="s">
        <v>32</v>
      </c>
      <c r="G18" s="95" t="s">
        <v>32</v>
      </c>
      <c r="H18" s="98" t="s">
        <v>28</v>
      </c>
      <c r="I18" s="92"/>
      <c r="J18" s="79"/>
    </row>
    <row r="19" spans="2:11" ht="15.6" x14ac:dyDescent="0.3">
      <c r="B19" s="92"/>
      <c r="C19" s="92"/>
      <c r="D19" s="82">
        <f>D18+D4</f>
        <v>15</v>
      </c>
      <c r="E19" s="96" t="s">
        <v>39</v>
      </c>
      <c r="F19" s="95" t="s">
        <v>32</v>
      </c>
      <c r="G19" s="95" t="s">
        <v>32</v>
      </c>
      <c r="H19" s="98" t="s">
        <v>28</v>
      </c>
      <c r="I19" s="92"/>
    </row>
    <row r="20" spans="2:11" ht="15.6" x14ac:dyDescent="0.3">
      <c r="B20" s="92"/>
      <c r="C20" s="92"/>
      <c r="D20" s="82">
        <f>D19+D4</f>
        <v>22</v>
      </c>
      <c r="E20" s="96" t="s">
        <v>38</v>
      </c>
      <c r="F20" s="95" t="s">
        <v>32</v>
      </c>
      <c r="G20" s="95" t="s">
        <v>32</v>
      </c>
      <c r="H20" s="98" t="s">
        <v>28</v>
      </c>
      <c r="I20" s="92"/>
    </row>
    <row r="21" spans="2:11" ht="15.6" x14ac:dyDescent="0.3">
      <c r="B21" s="92"/>
      <c r="C21" s="92"/>
      <c r="D21" s="82">
        <f>D20+D4</f>
        <v>29</v>
      </c>
      <c r="E21" s="96" t="s">
        <v>40</v>
      </c>
      <c r="F21" s="95" t="s">
        <v>32</v>
      </c>
      <c r="G21" s="95" t="s">
        <v>32</v>
      </c>
      <c r="H21" s="98" t="s">
        <v>28</v>
      </c>
      <c r="I21" s="92"/>
    </row>
    <row r="22" spans="2:11" ht="15.6" x14ac:dyDescent="0.3">
      <c r="B22" s="92"/>
      <c r="C22" s="92"/>
      <c r="D22" s="82">
        <f>D21+D4</f>
        <v>36</v>
      </c>
      <c r="E22" s="96" t="s">
        <v>41</v>
      </c>
      <c r="F22" s="95" t="s">
        <v>32</v>
      </c>
      <c r="G22" s="95" t="s">
        <v>32</v>
      </c>
      <c r="H22" s="98" t="s">
        <v>28</v>
      </c>
      <c r="I22" s="92"/>
    </row>
    <row r="23" spans="2:11" ht="15.6" x14ac:dyDescent="0.3">
      <c r="B23" s="92"/>
      <c r="C23" s="92"/>
      <c r="D23" s="82">
        <f>D22+D4</f>
        <v>43</v>
      </c>
      <c r="E23" s="96" t="s">
        <v>42</v>
      </c>
      <c r="F23" s="95" t="s">
        <v>32</v>
      </c>
      <c r="G23" s="95" t="s">
        <v>32</v>
      </c>
      <c r="H23" s="98" t="s">
        <v>28</v>
      </c>
      <c r="I23" s="92"/>
    </row>
    <row r="24" spans="2:11" ht="15.6" x14ac:dyDescent="0.3">
      <c r="B24" s="92"/>
      <c r="C24" s="92"/>
      <c r="D24" s="82">
        <f>D23+D4</f>
        <v>50</v>
      </c>
      <c r="E24" s="96" t="s">
        <v>43</v>
      </c>
      <c r="F24" s="95" t="s">
        <v>32</v>
      </c>
      <c r="G24" s="95" t="s">
        <v>32</v>
      </c>
      <c r="H24" s="98" t="s">
        <v>28</v>
      </c>
      <c r="I24" s="92"/>
    </row>
    <row r="25" spans="2:11" ht="15.6" x14ac:dyDescent="0.3">
      <c r="B25" s="92"/>
      <c r="C25" s="92"/>
      <c r="D25" s="82">
        <f>D24+D4</f>
        <v>57</v>
      </c>
      <c r="E25" s="96" t="s">
        <v>44</v>
      </c>
      <c r="F25" s="95" t="s">
        <v>32</v>
      </c>
      <c r="G25" s="95"/>
      <c r="H25" s="98" t="s">
        <v>28</v>
      </c>
      <c r="I25" s="92"/>
    </row>
    <row r="26" spans="2:11" ht="15.6" x14ac:dyDescent="0.3">
      <c r="B26" s="92"/>
      <c r="C26" s="92"/>
      <c r="D26" s="82">
        <f>D25+D4</f>
        <v>64</v>
      </c>
      <c r="E26" s="96" t="s">
        <v>45</v>
      </c>
      <c r="F26" s="95" t="s">
        <v>32</v>
      </c>
      <c r="G26" s="95"/>
      <c r="H26" s="98" t="s">
        <v>28</v>
      </c>
      <c r="I26" s="92"/>
    </row>
    <row r="27" spans="2:11" ht="15.6" x14ac:dyDescent="0.3">
      <c r="B27" s="92"/>
      <c r="C27" s="92"/>
      <c r="D27" s="92"/>
      <c r="E27" s="92"/>
      <c r="F27" s="13"/>
      <c r="G27" s="13"/>
      <c r="H27" s="98"/>
      <c r="I27" s="92"/>
    </row>
    <row r="28" spans="2:11" ht="15.6" x14ac:dyDescent="0.3">
      <c r="B28" s="92"/>
      <c r="C28" s="92"/>
      <c r="D28" s="82">
        <v>2</v>
      </c>
      <c r="E28" s="82" t="str">
        <f>C8</f>
        <v>SDH Milevsko</v>
      </c>
      <c r="F28" s="13"/>
      <c r="G28" s="13"/>
      <c r="H28" s="98"/>
      <c r="I28" s="92"/>
      <c r="J28" s="81"/>
    </row>
    <row r="29" spans="2:11" ht="15.6" x14ac:dyDescent="0.3">
      <c r="B29" s="92"/>
      <c r="C29" s="92"/>
      <c r="D29" s="82" t="s">
        <v>20</v>
      </c>
      <c r="E29" s="82" t="s">
        <v>0</v>
      </c>
      <c r="F29" s="95" t="s">
        <v>27</v>
      </c>
      <c r="G29" s="95" t="s">
        <v>7</v>
      </c>
      <c r="H29" s="77"/>
      <c r="I29" s="80"/>
      <c r="J29" s="81"/>
      <c r="K29" s="72"/>
    </row>
    <row r="30" spans="2:11" ht="15.6" x14ac:dyDescent="0.3">
      <c r="B30" s="92"/>
      <c r="C30" s="92"/>
      <c r="D30" s="82">
        <f>D28</f>
        <v>2</v>
      </c>
      <c r="E30" s="45" t="s">
        <v>47</v>
      </c>
      <c r="F30" s="95" t="s">
        <v>32</v>
      </c>
      <c r="G30" s="95" t="s">
        <v>32</v>
      </c>
      <c r="H30" s="98" t="s">
        <v>28</v>
      </c>
      <c r="I30" s="80"/>
      <c r="K30" s="72"/>
    </row>
    <row r="31" spans="2:11" ht="15.6" x14ac:dyDescent="0.3">
      <c r="B31" s="92"/>
      <c r="C31" s="92"/>
      <c r="D31" s="82">
        <f>D30+D4</f>
        <v>9</v>
      </c>
      <c r="E31" s="45" t="s">
        <v>48</v>
      </c>
      <c r="F31" s="95" t="s">
        <v>32</v>
      </c>
      <c r="G31" s="95" t="s">
        <v>32</v>
      </c>
      <c r="H31" s="98" t="s">
        <v>28</v>
      </c>
      <c r="I31" s="80"/>
      <c r="K31" s="72"/>
    </row>
    <row r="32" spans="2:11" ht="15.6" x14ac:dyDescent="0.3">
      <c r="B32" s="92"/>
      <c r="C32" s="92"/>
      <c r="D32" s="82">
        <f>D31+D4</f>
        <v>16</v>
      </c>
      <c r="E32" s="45" t="s">
        <v>49</v>
      </c>
      <c r="F32" s="95" t="s">
        <v>32</v>
      </c>
      <c r="G32" s="95" t="s">
        <v>32</v>
      </c>
      <c r="H32" s="98" t="s">
        <v>28</v>
      </c>
      <c r="I32" s="80"/>
      <c r="J32" s="45" t="s">
        <v>50</v>
      </c>
      <c r="K32" s="72"/>
    </row>
    <row r="33" spans="2:12" ht="15.6" x14ac:dyDescent="0.3">
      <c r="B33" s="92"/>
      <c r="C33" s="92"/>
      <c r="D33" s="82">
        <f>D32+D4</f>
        <v>23</v>
      </c>
      <c r="E33" s="45" t="s">
        <v>54</v>
      </c>
      <c r="F33" s="95" t="s">
        <v>32</v>
      </c>
      <c r="G33" s="95" t="s">
        <v>32</v>
      </c>
      <c r="H33" s="98" t="s">
        <v>28</v>
      </c>
      <c r="I33" s="80"/>
      <c r="K33" s="72"/>
    </row>
    <row r="34" spans="2:12" ht="15.6" x14ac:dyDescent="0.3">
      <c r="B34" s="92"/>
      <c r="C34" s="92"/>
      <c r="D34" s="82">
        <f>D33+D4</f>
        <v>30</v>
      </c>
      <c r="E34" s="45" t="s">
        <v>51</v>
      </c>
      <c r="F34" s="95" t="s">
        <v>32</v>
      </c>
      <c r="G34" s="95" t="s">
        <v>32</v>
      </c>
      <c r="H34" s="98" t="s">
        <v>28</v>
      </c>
      <c r="I34" s="80"/>
      <c r="K34" s="72"/>
    </row>
    <row r="35" spans="2:12" ht="15.6" x14ac:dyDescent="0.3">
      <c r="B35" s="92"/>
      <c r="C35" s="92"/>
      <c r="D35" s="82">
        <f>D34+D4</f>
        <v>37</v>
      </c>
      <c r="E35" s="45" t="s">
        <v>56</v>
      </c>
      <c r="F35" s="95" t="s">
        <v>32</v>
      </c>
      <c r="G35" s="95" t="s">
        <v>32</v>
      </c>
      <c r="H35" s="98" t="s">
        <v>28</v>
      </c>
      <c r="I35" s="80"/>
      <c r="K35" s="72"/>
    </row>
    <row r="36" spans="2:12" ht="15.6" x14ac:dyDescent="0.3">
      <c r="B36" s="92"/>
      <c r="C36" s="92"/>
      <c r="D36" s="82">
        <f>D35+D4</f>
        <v>44</v>
      </c>
      <c r="E36" s="45" t="s">
        <v>52</v>
      </c>
      <c r="F36" s="95" t="s">
        <v>32</v>
      </c>
      <c r="G36" s="95" t="s">
        <v>32</v>
      </c>
      <c r="H36" s="98" t="s">
        <v>28</v>
      </c>
      <c r="I36" s="80"/>
      <c r="K36" s="72"/>
    </row>
    <row r="37" spans="2:12" ht="15.6" x14ac:dyDescent="0.3">
      <c r="B37" s="92"/>
      <c r="C37" s="92"/>
      <c r="D37" s="82">
        <f>D36+D4</f>
        <v>51</v>
      </c>
      <c r="E37" s="45" t="s">
        <v>53</v>
      </c>
      <c r="F37" s="95" t="s">
        <v>32</v>
      </c>
      <c r="G37" s="95" t="s">
        <v>32</v>
      </c>
      <c r="H37" s="98" t="s">
        <v>28</v>
      </c>
      <c r="I37" s="80"/>
      <c r="K37" s="72"/>
    </row>
    <row r="38" spans="2:12" ht="15.6" x14ac:dyDescent="0.3">
      <c r="B38" s="92"/>
      <c r="C38" s="92"/>
      <c r="D38" s="82">
        <f>D37+D4</f>
        <v>58</v>
      </c>
      <c r="E38" s="45" t="s">
        <v>50</v>
      </c>
      <c r="F38" s="95" t="s">
        <v>32</v>
      </c>
      <c r="G38" s="95"/>
      <c r="H38" s="98" t="s">
        <v>28</v>
      </c>
      <c r="I38" s="80"/>
      <c r="K38" s="72"/>
    </row>
    <row r="39" spans="2:12" ht="15.6" x14ac:dyDescent="0.3">
      <c r="B39" s="92"/>
      <c r="C39" s="92"/>
      <c r="D39" s="82">
        <f>D38+D4</f>
        <v>65</v>
      </c>
      <c r="E39" s="45" t="s">
        <v>55</v>
      </c>
      <c r="F39" s="95"/>
      <c r="G39" s="95"/>
      <c r="H39" s="98" t="s">
        <v>28</v>
      </c>
      <c r="I39" s="79"/>
      <c r="K39" s="49"/>
      <c r="L39" s="49"/>
    </row>
    <row r="40" spans="2:12" ht="15.6" x14ac:dyDescent="0.3">
      <c r="B40" s="92"/>
      <c r="C40" s="92"/>
      <c r="D40" s="92"/>
      <c r="E40" s="92"/>
      <c r="F40" s="13"/>
      <c r="G40" s="13"/>
      <c r="H40" s="99"/>
      <c r="I40" s="80"/>
      <c r="K40" s="49"/>
      <c r="L40" s="49"/>
    </row>
    <row r="41" spans="2:12" ht="15.6" x14ac:dyDescent="0.3">
      <c r="B41" s="92"/>
      <c r="C41" s="92"/>
      <c r="D41" s="82">
        <v>3</v>
      </c>
      <c r="E41" s="82" t="str">
        <f>C9</f>
        <v>SDH Dolní Bukovsko</v>
      </c>
      <c r="F41" s="13"/>
      <c r="G41" s="13"/>
      <c r="H41" s="99"/>
      <c r="I41" s="80"/>
      <c r="J41" s="81"/>
      <c r="K41" s="49"/>
      <c r="L41" s="49"/>
    </row>
    <row r="42" spans="2:12" ht="15.75" customHeight="1" x14ac:dyDescent="0.3">
      <c r="B42" s="92"/>
      <c r="C42" s="92"/>
      <c r="D42" s="82" t="s">
        <v>20</v>
      </c>
      <c r="E42" s="47" t="s">
        <v>0</v>
      </c>
      <c r="F42" s="95" t="s">
        <v>27</v>
      </c>
      <c r="G42" s="95" t="s">
        <v>7</v>
      </c>
      <c r="H42" s="99"/>
      <c r="I42" s="80"/>
      <c r="J42" s="81"/>
      <c r="K42" s="49"/>
      <c r="L42" s="49"/>
    </row>
    <row r="43" spans="2:12" ht="15.75" customHeight="1" x14ac:dyDescent="0.3">
      <c r="B43" s="92"/>
      <c r="C43" s="92"/>
      <c r="D43" s="46">
        <f>D41</f>
        <v>3</v>
      </c>
      <c r="E43" s="48" t="s">
        <v>57</v>
      </c>
      <c r="F43" s="95" t="s">
        <v>32</v>
      </c>
      <c r="G43" s="95" t="s">
        <v>32</v>
      </c>
      <c r="H43" s="98" t="s">
        <v>28</v>
      </c>
      <c r="I43" s="80"/>
      <c r="K43" s="49"/>
      <c r="L43" s="49"/>
    </row>
    <row r="44" spans="2:12" ht="15.75" customHeight="1" x14ac:dyDescent="0.3">
      <c r="B44" s="92"/>
      <c r="C44" s="92"/>
      <c r="D44" s="46">
        <f>D43+D4</f>
        <v>10</v>
      </c>
      <c r="E44" s="48" t="s">
        <v>58</v>
      </c>
      <c r="F44" s="95" t="s">
        <v>32</v>
      </c>
      <c r="G44" s="95" t="s">
        <v>32</v>
      </c>
      <c r="H44" s="98" t="s">
        <v>28</v>
      </c>
      <c r="I44" s="80"/>
      <c r="K44" s="49"/>
      <c r="L44" s="49"/>
    </row>
    <row r="45" spans="2:12" ht="15.75" customHeight="1" x14ac:dyDescent="0.3">
      <c r="B45" s="92"/>
      <c r="C45" s="92"/>
      <c r="D45" s="46">
        <f>D44+D4</f>
        <v>17</v>
      </c>
      <c r="E45" s="48" t="s">
        <v>59</v>
      </c>
      <c r="F45" s="95" t="s">
        <v>32</v>
      </c>
      <c r="G45" s="95" t="s">
        <v>32</v>
      </c>
      <c r="H45" s="98" t="s">
        <v>28</v>
      </c>
      <c r="I45" s="80"/>
      <c r="K45" s="49"/>
      <c r="L45" s="49"/>
    </row>
    <row r="46" spans="2:12" ht="15.75" customHeight="1" x14ac:dyDescent="0.3">
      <c r="B46" s="92"/>
      <c r="C46" s="92"/>
      <c r="D46" s="46">
        <f>D45+D4</f>
        <v>24</v>
      </c>
      <c r="E46" s="48" t="s">
        <v>64</v>
      </c>
      <c r="F46" s="95" t="s">
        <v>32</v>
      </c>
      <c r="G46" s="95" t="s">
        <v>32</v>
      </c>
      <c r="H46" s="98" t="s">
        <v>28</v>
      </c>
      <c r="I46" s="80"/>
      <c r="J46" s="48" t="s">
        <v>60</v>
      </c>
      <c r="K46" s="49"/>
      <c r="L46" s="49"/>
    </row>
    <row r="47" spans="2:12" ht="15.75" customHeight="1" x14ac:dyDescent="0.3">
      <c r="B47" s="92"/>
      <c r="C47" s="92"/>
      <c r="D47" s="46">
        <f>D46+D4</f>
        <v>31</v>
      </c>
      <c r="E47" s="48" t="s">
        <v>61</v>
      </c>
      <c r="F47" s="95" t="s">
        <v>32</v>
      </c>
      <c r="G47" s="95" t="s">
        <v>32</v>
      </c>
      <c r="H47" s="98" t="s">
        <v>28</v>
      </c>
      <c r="I47" s="80"/>
      <c r="K47" s="49"/>
      <c r="L47" s="49"/>
    </row>
    <row r="48" spans="2:12" ht="15.75" customHeight="1" x14ac:dyDescent="0.3">
      <c r="B48" s="92"/>
      <c r="C48" s="92"/>
      <c r="D48" s="46">
        <f>D47+D4</f>
        <v>38</v>
      </c>
      <c r="E48" s="48" t="s">
        <v>62</v>
      </c>
      <c r="F48" s="95" t="s">
        <v>32</v>
      </c>
      <c r="G48" s="95" t="s">
        <v>32</v>
      </c>
      <c r="H48" s="98" t="s">
        <v>28</v>
      </c>
      <c r="I48" s="80"/>
      <c r="J48" s="45" t="s">
        <v>65</v>
      </c>
      <c r="K48" s="49"/>
      <c r="L48" s="49"/>
    </row>
    <row r="49" spans="2:12" ht="15.75" customHeight="1" x14ac:dyDescent="0.3">
      <c r="B49" s="92"/>
      <c r="C49" s="92"/>
      <c r="D49" s="46">
        <f>D48+D4</f>
        <v>45</v>
      </c>
      <c r="E49" s="48" t="s">
        <v>63</v>
      </c>
      <c r="F49" s="95" t="s">
        <v>32</v>
      </c>
      <c r="G49" s="95" t="s">
        <v>32</v>
      </c>
      <c r="H49" s="98" t="s">
        <v>28</v>
      </c>
      <c r="I49" s="80"/>
      <c r="K49" s="49"/>
      <c r="L49" s="49"/>
    </row>
    <row r="50" spans="2:12" ht="15.75" customHeight="1" x14ac:dyDescent="0.3">
      <c r="B50" s="92"/>
      <c r="C50" s="92"/>
      <c r="D50" s="46">
        <f>D49+D4</f>
        <v>52</v>
      </c>
      <c r="E50" s="45" t="s">
        <v>65</v>
      </c>
      <c r="F50" s="95" t="s">
        <v>32</v>
      </c>
      <c r="G50" s="95" t="s">
        <v>32</v>
      </c>
      <c r="H50" s="98" t="s">
        <v>28</v>
      </c>
      <c r="I50" s="80"/>
      <c r="J50" s="48" t="s">
        <v>64</v>
      </c>
      <c r="K50" s="49"/>
      <c r="L50" s="49"/>
    </row>
    <row r="51" spans="2:12" ht="15.6" x14ac:dyDescent="0.3">
      <c r="B51" s="92"/>
      <c r="C51" s="92"/>
      <c r="D51" s="46">
        <f>D50+D4</f>
        <v>59</v>
      </c>
      <c r="E51" s="48" t="s">
        <v>60</v>
      </c>
      <c r="F51" s="75" t="s">
        <v>32</v>
      </c>
      <c r="G51" s="95"/>
      <c r="H51" s="98" t="s">
        <v>28</v>
      </c>
      <c r="I51" s="80"/>
      <c r="K51" s="49"/>
      <c r="L51" s="49"/>
    </row>
    <row r="52" spans="2:12" ht="15.6" x14ac:dyDescent="0.3">
      <c r="B52" s="92"/>
      <c r="C52" s="92"/>
      <c r="D52" s="46">
        <f>D51+D4</f>
        <v>66</v>
      </c>
      <c r="E52" s="45" t="s">
        <v>66</v>
      </c>
      <c r="F52" s="75" t="s">
        <v>32</v>
      </c>
      <c r="G52" s="95"/>
      <c r="H52" s="98" t="s">
        <v>28</v>
      </c>
      <c r="I52" s="79"/>
      <c r="K52" s="49"/>
      <c r="L52" s="49"/>
    </row>
    <row r="53" spans="2:12" ht="15.6" x14ac:dyDescent="0.3">
      <c r="B53" s="92"/>
      <c r="C53" s="92"/>
      <c r="D53" s="92"/>
      <c r="E53" s="92"/>
      <c r="F53" s="13"/>
      <c r="G53" s="13"/>
      <c r="H53" s="98"/>
      <c r="I53" s="92"/>
    </row>
    <row r="54" spans="2:12" ht="15.6" x14ac:dyDescent="0.3">
      <c r="B54" s="92"/>
      <c r="C54" s="92"/>
      <c r="D54" s="82">
        <v>4</v>
      </c>
      <c r="E54" s="82" t="str">
        <f>C10</f>
        <v>SDH Střelské Hoštice</v>
      </c>
      <c r="F54" s="13"/>
      <c r="G54" s="13"/>
      <c r="H54" s="98"/>
      <c r="I54" s="92"/>
      <c r="J54" s="81"/>
    </row>
    <row r="55" spans="2:12" ht="15.6" x14ac:dyDescent="0.3">
      <c r="B55" s="92"/>
      <c r="C55" s="92"/>
      <c r="D55" s="47" t="s">
        <v>20</v>
      </c>
      <c r="E55" s="47" t="s">
        <v>0</v>
      </c>
      <c r="F55" s="95" t="s">
        <v>27</v>
      </c>
      <c r="G55" s="95" t="s">
        <v>7</v>
      </c>
      <c r="H55" s="77"/>
      <c r="I55" s="80"/>
      <c r="J55" s="81"/>
      <c r="K55" s="72"/>
    </row>
    <row r="56" spans="2:12" ht="15.6" x14ac:dyDescent="0.3">
      <c r="B56" s="92"/>
      <c r="C56" s="92"/>
      <c r="D56" s="82">
        <f>D54</f>
        <v>4</v>
      </c>
      <c r="E56" s="45" t="s">
        <v>68</v>
      </c>
      <c r="F56" s="95" t="s">
        <v>32</v>
      </c>
      <c r="G56" s="95" t="s">
        <v>32</v>
      </c>
      <c r="H56" s="98" t="s">
        <v>28</v>
      </c>
      <c r="I56" s="80"/>
      <c r="K56" s="72"/>
    </row>
    <row r="57" spans="2:12" ht="15.6" x14ac:dyDescent="0.3">
      <c r="B57" s="92"/>
      <c r="C57" s="92"/>
      <c r="D57" s="82">
        <f>D56+D4</f>
        <v>11</v>
      </c>
      <c r="E57" s="45" t="s">
        <v>69</v>
      </c>
      <c r="F57" s="95" t="s">
        <v>32</v>
      </c>
      <c r="G57" s="95" t="s">
        <v>32</v>
      </c>
      <c r="H57" s="98" t="s">
        <v>28</v>
      </c>
      <c r="I57" s="80"/>
      <c r="K57" s="72"/>
    </row>
    <row r="58" spans="2:12" ht="15.6" x14ac:dyDescent="0.3">
      <c r="B58" s="92"/>
      <c r="C58" s="92"/>
      <c r="D58" s="82">
        <f>D57+D4</f>
        <v>18</v>
      </c>
      <c r="E58" s="45" t="s">
        <v>70</v>
      </c>
      <c r="F58" s="95" t="s">
        <v>32</v>
      </c>
      <c r="G58" s="95" t="s">
        <v>32</v>
      </c>
      <c r="H58" s="98" t="s">
        <v>28</v>
      </c>
      <c r="I58" s="80"/>
      <c r="K58" s="72"/>
    </row>
    <row r="59" spans="2:12" ht="15.6" x14ac:dyDescent="0.3">
      <c r="B59" s="92"/>
      <c r="C59" s="92"/>
      <c r="D59" s="82">
        <f>D58+D4</f>
        <v>25</v>
      </c>
      <c r="E59" s="45" t="s">
        <v>71</v>
      </c>
      <c r="F59" s="95" t="s">
        <v>32</v>
      </c>
      <c r="G59" s="95" t="s">
        <v>32</v>
      </c>
      <c r="H59" s="98" t="s">
        <v>28</v>
      </c>
      <c r="I59" s="80"/>
      <c r="K59" s="72"/>
    </row>
    <row r="60" spans="2:12" ht="15.6" x14ac:dyDescent="0.3">
      <c r="B60" s="92"/>
      <c r="C60" s="92"/>
      <c r="D60" s="82">
        <f>D59+D4</f>
        <v>32</v>
      </c>
      <c r="E60" s="45" t="s">
        <v>72</v>
      </c>
      <c r="F60" s="95" t="s">
        <v>32</v>
      </c>
      <c r="G60" s="95" t="s">
        <v>32</v>
      </c>
      <c r="H60" s="98" t="s">
        <v>28</v>
      </c>
      <c r="I60" s="80"/>
      <c r="K60" s="72"/>
    </row>
    <row r="61" spans="2:12" ht="15.6" x14ac:dyDescent="0.3">
      <c r="B61" s="92"/>
      <c r="C61" s="92"/>
      <c r="D61" s="82">
        <f>D60+D4</f>
        <v>39</v>
      </c>
      <c r="E61" s="45" t="s">
        <v>73</v>
      </c>
      <c r="F61" s="95" t="s">
        <v>32</v>
      </c>
      <c r="G61" s="95" t="s">
        <v>32</v>
      </c>
      <c r="H61" s="98" t="s">
        <v>28</v>
      </c>
      <c r="I61" s="80"/>
      <c r="K61" s="72"/>
    </row>
    <row r="62" spans="2:12" ht="15.6" x14ac:dyDescent="0.3">
      <c r="B62" s="92"/>
      <c r="C62" s="92"/>
      <c r="D62" s="82">
        <f>D61+D4</f>
        <v>46</v>
      </c>
      <c r="E62" s="45" t="s">
        <v>74</v>
      </c>
      <c r="F62" s="95" t="s">
        <v>32</v>
      </c>
      <c r="G62" s="95" t="s">
        <v>32</v>
      </c>
      <c r="H62" s="98" t="s">
        <v>28</v>
      </c>
      <c r="I62" s="80"/>
      <c r="K62" s="72"/>
    </row>
    <row r="63" spans="2:12" ht="15.6" x14ac:dyDescent="0.3">
      <c r="B63" s="92"/>
      <c r="C63" s="92"/>
      <c r="D63" s="82">
        <f>D62+D4</f>
        <v>53</v>
      </c>
      <c r="E63" s="45" t="s">
        <v>75</v>
      </c>
      <c r="F63" s="95" t="s">
        <v>32</v>
      </c>
      <c r="G63" s="95"/>
      <c r="H63" s="98" t="s">
        <v>28</v>
      </c>
      <c r="I63" s="80"/>
      <c r="K63" s="72"/>
    </row>
    <row r="64" spans="2:12" ht="15.6" x14ac:dyDescent="0.3">
      <c r="B64" s="92"/>
      <c r="C64" s="92"/>
      <c r="D64" s="82">
        <f>D63+D4</f>
        <v>60</v>
      </c>
      <c r="E64" s="45" t="s">
        <v>76</v>
      </c>
      <c r="F64" s="95" t="s">
        <v>32</v>
      </c>
      <c r="G64" s="95"/>
      <c r="H64" s="98" t="s">
        <v>28</v>
      </c>
      <c r="I64" s="80"/>
      <c r="K64" s="72"/>
    </row>
    <row r="65" spans="2:12" ht="15.6" x14ac:dyDescent="0.3">
      <c r="B65" s="92"/>
      <c r="C65" s="92"/>
      <c r="D65" s="82">
        <f>D64+D4</f>
        <v>67</v>
      </c>
      <c r="E65" s="45" t="s">
        <v>77</v>
      </c>
      <c r="F65" s="95" t="s">
        <v>32</v>
      </c>
      <c r="G65" s="95"/>
      <c r="H65" s="98" t="s">
        <v>28</v>
      </c>
      <c r="I65" s="92"/>
    </row>
    <row r="66" spans="2:12" ht="15.6" x14ac:dyDescent="0.3">
      <c r="B66" s="92"/>
      <c r="C66" s="92"/>
      <c r="D66" s="92"/>
      <c r="E66" s="92"/>
      <c r="F66" s="13"/>
      <c r="G66" s="13"/>
      <c r="H66" s="98"/>
      <c r="I66" s="92"/>
    </row>
    <row r="67" spans="2:12" ht="15.6" x14ac:dyDescent="0.3">
      <c r="B67" s="92"/>
      <c r="C67" s="92"/>
      <c r="D67" s="82">
        <v>5</v>
      </c>
      <c r="E67" s="82" t="str">
        <f>C11</f>
        <v>SDH Smrkov</v>
      </c>
      <c r="F67" s="13"/>
      <c r="G67" s="13"/>
      <c r="H67" s="98"/>
      <c r="I67" s="92"/>
      <c r="J67" s="81"/>
    </row>
    <row r="68" spans="2:12" ht="15.6" x14ac:dyDescent="0.3">
      <c r="B68" s="92"/>
      <c r="C68" s="92"/>
      <c r="D68" s="82" t="s">
        <v>20</v>
      </c>
      <c r="E68" s="82" t="s">
        <v>0</v>
      </c>
      <c r="F68" s="95" t="s">
        <v>27</v>
      </c>
      <c r="G68" s="95" t="s">
        <v>7</v>
      </c>
      <c r="H68" s="98"/>
      <c r="I68" s="138"/>
      <c r="J68" s="81"/>
      <c r="K68" s="72"/>
      <c r="L68" s="72"/>
    </row>
    <row r="69" spans="2:12" ht="15.6" x14ac:dyDescent="0.3">
      <c r="B69" s="92"/>
      <c r="C69" s="92"/>
      <c r="D69" s="82">
        <f>D67</f>
        <v>5</v>
      </c>
      <c r="E69" s="45" t="s">
        <v>79</v>
      </c>
      <c r="F69" s="95" t="s">
        <v>32</v>
      </c>
      <c r="G69" s="95" t="s">
        <v>32</v>
      </c>
      <c r="H69" s="98" t="s">
        <v>28</v>
      </c>
      <c r="I69" s="138"/>
      <c r="K69" s="73"/>
      <c r="L69" s="73"/>
    </row>
    <row r="70" spans="2:12" ht="15.6" x14ac:dyDescent="0.3">
      <c r="B70" s="92"/>
      <c r="C70" s="92"/>
      <c r="D70" s="82">
        <f>D69+D4</f>
        <v>12</v>
      </c>
      <c r="E70" s="45" t="s">
        <v>107</v>
      </c>
      <c r="F70" s="95" t="s">
        <v>32</v>
      </c>
      <c r="G70" s="95" t="s">
        <v>32</v>
      </c>
      <c r="H70" s="98" t="s">
        <v>28</v>
      </c>
      <c r="I70" s="71"/>
      <c r="K70" s="72"/>
      <c r="L70" s="72"/>
    </row>
    <row r="71" spans="2:12" ht="15.6" x14ac:dyDescent="0.3">
      <c r="B71" s="92"/>
      <c r="C71" s="92"/>
      <c r="D71" s="82">
        <f>D70+D4</f>
        <v>19</v>
      </c>
      <c r="E71" s="45" t="s">
        <v>81</v>
      </c>
      <c r="F71" s="95" t="s">
        <v>32</v>
      </c>
      <c r="G71" s="95" t="s">
        <v>32</v>
      </c>
      <c r="H71" s="98" t="s">
        <v>28</v>
      </c>
      <c r="I71" s="71"/>
      <c r="K71" s="72"/>
      <c r="L71" s="72"/>
    </row>
    <row r="72" spans="2:12" ht="15.6" x14ac:dyDescent="0.3">
      <c r="B72" s="92"/>
      <c r="C72" s="92"/>
      <c r="D72" s="82">
        <f>D71+D4</f>
        <v>26</v>
      </c>
      <c r="E72" s="45" t="s">
        <v>82</v>
      </c>
      <c r="F72" s="95" t="s">
        <v>32</v>
      </c>
      <c r="G72" s="95" t="s">
        <v>32</v>
      </c>
      <c r="H72" s="98" t="s">
        <v>28</v>
      </c>
      <c r="I72" s="71"/>
      <c r="K72" s="72"/>
      <c r="L72" s="72"/>
    </row>
    <row r="73" spans="2:12" ht="15.6" x14ac:dyDescent="0.3">
      <c r="B73" s="92"/>
      <c r="C73" s="92"/>
      <c r="D73" s="82">
        <f>D72+D4</f>
        <v>33</v>
      </c>
      <c r="E73" s="45" t="s">
        <v>83</v>
      </c>
      <c r="F73" s="95" t="s">
        <v>32</v>
      </c>
      <c r="G73" s="95" t="s">
        <v>32</v>
      </c>
      <c r="H73" s="98" t="s">
        <v>28</v>
      </c>
      <c r="I73" s="71"/>
      <c r="K73" s="72"/>
      <c r="L73" s="72"/>
    </row>
    <row r="74" spans="2:12" ht="15.6" x14ac:dyDescent="0.3">
      <c r="B74" s="92"/>
      <c r="C74" s="92"/>
      <c r="D74" s="82">
        <f>D73+D4</f>
        <v>40</v>
      </c>
      <c r="E74" s="45" t="s">
        <v>84</v>
      </c>
      <c r="F74" s="95" t="s">
        <v>32</v>
      </c>
      <c r="G74" s="95" t="s">
        <v>32</v>
      </c>
      <c r="H74" s="98" t="s">
        <v>28</v>
      </c>
      <c r="I74" s="71"/>
      <c r="K74" s="72"/>
      <c r="L74" s="72"/>
    </row>
    <row r="75" spans="2:12" ht="15.6" x14ac:dyDescent="0.3">
      <c r="B75" s="92"/>
      <c r="C75" s="92"/>
      <c r="D75" s="82">
        <f>D74+D4</f>
        <v>47</v>
      </c>
      <c r="E75" s="45" t="s">
        <v>85</v>
      </c>
      <c r="F75" s="95" t="s">
        <v>32</v>
      </c>
      <c r="G75" s="95" t="s">
        <v>32</v>
      </c>
      <c r="H75" s="98" t="s">
        <v>28</v>
      </c>
      <c r="I75" s="71"/>
      <c r="K75" s="72"/>
      <c r="L75" s="72"/>
    </row>
    <row r="76" spans="2:12" ht="15.6" x14ac:dyDescent="0.3">
      <c r="B76" s="92"/>
      <c r="C76" s="92"/>
      <c r="D76" s="82">
        <f>D75+D4</f>
        <v>54</v>
      </c>
      <c r="E76" s="45" t="s">
        <v>86</v>
      </c>
      <c r="F76" s="95" t="s">
        <v>32</v>
      </c>
      <c r="G76" s="95" t="s">
        <v>32</v>
      </c>
      <c r="H76" s="98" t="s">
        <v>28</v>
      </c>
      <c r="I76" s="71"/>
      <c r="K76" s="72"/>
      <c r="L76" s="72"/>
    </row>
    <row r="77" spans="2:12" ht="15.6" x14ac:dyDescent="0.3">
      <c r="B77" s="92"/>
      <c r="C77" s="92"/>
      <c r="D77" s="82">
        <f>D76+D4</f>
        <v>61</v>
      </c>
      <c r="E77" s="45" t="s">
        <v>87</v>
      </c>
      <c r="F77" s="95" t="s">
        <v>32</v>
      </c>
      <c r="G77" s="95"/>
      <c r="H77" s="98" t="s">
        <v>28</v>
      </c>
      <c r="I77" s="71"/>
      <c r="J77" s="45"/>
      <c r="K77" s="72"/>
      <c r="L77" s="72"/>
    </row>
    <row r="78" spans="2:12" ht="15.6" x14ac:dyDescent="0.3">
      <c r="B78" s="92"/>
      <c r="C78" s="92"/>
      <c r="D78" s="82">
        <f>D77+D4</f>
        <v>68</v>
      </c>
      <c r="E78" s="45" t="s">
        <v>80</v>
      </c>
      <c r="F78" s="95" t="s">
        <v>32</v>
      </c>
      <c r="G78" s="95"/>
      <c r="H78" s="98" t="s">
        <v>28</v>
      </c>
      <c r="I78" s="71"/>
      <c r="K78" s="72"/>
      <c r="L78" s="72"/>
    </row>
    <row r="79" spans="2:12" ht="15.6" x14ac:dyDescent="0.3">
      <c r="B79" s="92"/>
      <c r="C79" s="92"/>
      <c r="D79" s="92"/>
      <c r="E79" s="92"/>
      <c r="F79" s="13"/>
      <c r="G79" s="13"/>
      <c r="H79" s="98"/>
      <c r="I79" s="71"/>
      <c r="K79" s="72"/>
      <c r="L79" s="72"/>
    </row>
    <row r="80" spans="2:12" ht="15.6" x14ac:dyDescent="0.3">
      <c r="B80" s="92"/>
      <c r="C80" s="92"/>
      <c r="D80" s="82">
        <v>6</v>
      </c>
      <c r="E80" s="82" t="str">
        <f>C12</f>
        <v>SDH Štěchovice</v>
      </c>
      <c r="F80" s="13"/>
      <c r="G80" s="13"/>
      <c r="H80" s="98"/>
      <c r="I80" s="92"/>
      <c r="J80" s="81"/>
    </row>
    <row r="81" spans="2:10" ht="15.6" x14ac:dyDescent="0.3">
      <c r="B81" s="92"/>
      <c r="C81" s="92"/>
      <c r="D81" s="82" t="s">
        <v>20</v>
      </c>
      <c r="E81" s="82" t="s">
        <v>0</v>
      </c>
      <c r="F81" s="95" t="s">
        <v>27</v>
      </c>
      <c r="G81" s="95" t="s">
        <v>7</v>
      </c>
      <c r="H81" s="98"/>
      <c r="I81" s="92"/>
      <c r="J81" s="81"/>
    </row>
    <row r="82" spans="2:10" ht="15.6" x14ac:dyDescent="0.3">
      <c r="B82" s="92"/>
      <c r="C82" s="92"/>
      <c r="D82" s="82">
        <f>D80</f>
        <v>6</v>
      </c>
      <c r="E82" s="45" t="s">
        <v>96</v>
      </c>
      <c r="F82" s="95" t="s">
        <v>32</v>
      </c>
      <c r="G82" s="95" t="s">
        <v>32</v>
      </c>
      <c r="H82" s="98" t="s">
        <v>28</v>
      </c>
      <c r="I82" s="92"/>
    </row>
    <row r="83" spans="2:10" ht="15.6" x14ac:dyDescent="0.3">
      <c r="B83" s="92"/>
      <c r="C83" s="92"/>
      <c r="D83" s="82">
        <f>D82+D4</f>
        <v>13</v>
      </c>
      <c r="E83" s="45" t="s">
        <v>104</v>
      </c>
      <c r="F83" s="95" t="s">
        <v>32</v>
      </c>
      <c r="G83" s="95" t="s">
        <v>32</v>
      </c>
      <c r="H83" s="98" t="s">
        <v>28</v>
      </c>
      <c r="I83" s="92"/>
    </row>
    <row r="84" spans="2:10" ht="15.6" x14ac:dyDescent="0.3">
      <c r="B84" s="92"/>
      <c r="C84" s="92"/>
      <c r="D84" s="82">
        <f>D83+D4</f>
        <v>20</v>
      </c>
      <c r="E84" s="45" t="s">
        <v>97</v>
      </c>
      <c r="F84" s="95" t="s">
        <v>32</v>
      </c>
      <c r="G84" s="95" t="s">
        <v>32</v>
      </c>
      <c r="H84" s="98" t="s">
        <v>28</v>
      </c>
      <c r="I84" s="92"/>
    </row>
    <row r="85" spans="2:10" ht="15.6" x14ac:dyDescent="0.3">
      <c r="B85" s="92"/>
      <c r="C85" s="92"/>
      <c r="D85" s="82">
        <f>D84+D4</f>
        <v>27</v>
      </c>
      <c r="E85" s="45" t="s">
        <v>98</v>
      </c>
      <c r="F85" s="95" t="s">
        <v>32</v>
      </c>
      <c r="G85" s="95" t="s">
        <v>32</v>
      </c>
      <c r="H85" s="98" t="s">
        <v>28</v>
      </c>
      <c r="I85" s="92"/>
    </row>
    <row r="86" spans="2:10" ht="15.6" x14ac:dyDescent="0.3">
      <c r="B86" s="92"/>
      <c r="C86" s="92"/>
      <c r="D86" s="82">
        <f>D85+D4</f>
        <v>34</v>
      </c>
      <c r="E86" s="45" t="s">
        <v>108</v>
      </c>
      <c r="F86" s="95" t="s">
        <v>32</v>
      </c>
      <c r="G86" s="95" t="s">
        <v>32</v>
      </c>
      <c r="H86" s="98" t="s">
        <v>28</v>
      </c>
      <c r="I86" s="92"/>
    </row>
    <row r="87" spans="2:10" ht="15.6" x14ac:dyDescent="0.3">
      <c r="B87" s="92"/>
      <c r="C87" s="92"/>
      <c r="D87" s="82">
        <f>D86+D4</f>
        <v>41</v>
      </c>
      <c r="E87" s="45" t="s">
        <v>99</v>
      </c>
      <c r="F87" s="95" t="s">
        <v>32</v>
      </c>
      <c r="G87" s="95" t="s">
        <v>32</v>
      </c>
      <c r="H87" s="98" t="s">
        <v>28</v>
      </c>
      <c r="I87" s="92"/>
    </row>
    <row r="88" spans="2:10" ht="15.6" x14ac:dyDescent="0.3">
      <c r="B88" s="92"/>
      <c r="C88" s="92"/>
      <c r="D88" s="82">
        <f>D87+D4</f>
        <v>48</v>
      </c>
      <c r="E88" s="45" t="s">
        <v>100</v>
      </c>
      <c r="F88" s="95" t="s">
        <v>32</v>
      </c>
      <c r="G88" s="95"/>
      <c r="H88" s="98" t="s">
        <v>28</v>
      </c>
      <c r="I88" s="92"/>
    </row>
    <row r="89" spans="2:10" ht="15.6" x14ac:dyDescent="0.3">
      <c r="B89" s="92"/>
      <c r="C89" s="92"/>
      <c r="D89" s="82">
        <f>D88+D4</f>
        <v>55</v>
      </c>
      <c r="E89" s="45" t="s">
        <v>101</v>
      </c>
      <c r="F89" s="95" t="s">
        <v>32</v>
      </c>
      <c r="G89" s="95"/>
      <c r="H89" s="98" t="s">
        <v>28</v>
      </c>
      <c r="I89" s="92"/>
    </row>
    <row r="90" spans="2:10" ht="15.6" x14ac:dyDescent="0.3">
      <c r="B90" s="92"/>
      <c r="C90" s="92"/>
      <c r="D90" s="82">
        <f>D89+D4</f>
        <v>62</v>
      </c>
      <c r="E90" s="45" t="s">
        <v>102</v>
      </c>
      <c r="F90" s="95" t="s">
        <v>32</v>
      </c>
      <c r="G90" s="95"/>
      <c r="H90" s="98" t="s">
        <v>28</v>
      </c>
      <c r="I90" s="92"/>
    </row>
    <row r="91" spans="2:10" ht="15.6" x14ac:dyDescent="0.3">
      <c r="B91" s="92"/>
      <c r="C91" s="92"/>
      <c r="D91" s="82">
        <f>D90+D4</f>
        <v>69</v>
      </c>
      <c r="E91" s="45" t="s">
        <v>103</v>
      </c>
      <c r="F91" s="95" t="s">
        <v>32</v>
      </c>
      <c r="G91" s="95"/>
      <c r="H91" s="98" t="s">
        <v>28</v>
      </c>
      <c r="I91" s="92"/>
    </row>
    <row r="92" spans="2:10" ht="15.6" x14ac:dyDescent="0.3">
      <c r="B92" s="92"/>
      <c r="C92" s="92"/>
      <c r="D92" s="92"/>
      <c r="E92" s="92"/>
      <c r="F92" s="13"/>
      <c r="G92" s="13"/>
      <c r="H92" s="98"/>
      <c r="I92" s="92"/>
    </row>
    <row r="93" spans="2:10" ht="15.6" x14ac:dyDescent="0.3">
      <c r="B93" s="92"/>
      <c r="C93" s="92"/>
      <c r="D93" s="82">
        <v>7</v>
      </c>
      <c r="E93" s="82" t="str">
        <f>C13</f>
        <v>SDH Běleč</v>
      </c>
      <c r="F93" s="13"/>
      <c r="G93" s="13"/>
      <c r="H93" s="98"/>
      <c r="I93" s="92"/>
      <c r="J93" s="81"/>
    </row>
    <row r="94" spans="2:10" ht="15.6" x14ac:dyDescent="0.3">
      <c r="B94" s="92"/>
      <c r="C94" s="92"/>
      <c r="D94" s="82" t="s">
        <v>20</v>
      </c>
      <c r="E94" s="82" t="s">
        <v>0</v>
      </c>
      <c r="F94" s="95" t="s">
        <v>27</v>
      </c>
      <c r="G94" s="95" t="s">
        <v>7</v>
      </c>
      <c r="H94" s="98"/>
      <c r="I94" s="92"/>
      <c r="J94" s="81"/>
    </row>
    <row r="95" spans="2:10" ht="15.6" x14ac:dyDescent="0.3">
      <c r="B95" s="92"/>
      <c r="C95" s="92"/>
      <c r="D95" s="82">
        <f>D93</f>
        <v>7</v>
      </c>
      <c r="E95" s="116" t="s">
        <v>106</v>
      </c>
      <c r="F95" s="95" t="s">
        <v>32</v>
      </c>
      <c r="G95" s="95" t="s">
        <v>32</v>
      </c>
      <c r="H95" s="98" t="s">
        <v>28</v>
      </c>
      <c r="I95" s="92"/>
    </row>
    <row r="96" spans="2:10" ht="15.6" x14ac:dyDescent="0.3">
      <c r="B96" s="92"/>
      <c r="C96" s="92"/>
      <c r="D96" s="82">
        <f>D95+D4</f>
        <v>14</v>
      </c>
      <c r="E96" s="48" t="s">
        <v>88</v>
      </c>
      <c r="F96" s="95" t="s">
        <v>32</v>
      </c>
      <c r="G96" s="95" t="s">
        <v>32</v>
      </c>
      <c r="H96" s="98" t="s">
        <v>28</v>
      </c>
      <c r="I96" s="92"/>
    </row>
    <row r="97" spans="2:9" ht="15.6" x14ac:dyDescent="0.3">
      <c r="B97" s="92"/>
      <c r="C97" s="92"/>
      <c r="D97" s="82">
        <f>D96+D4</f>
        <v>21</v>
      </c>
      <c r="E97" s="116" t="s">
        <v>89</v>
      </c>
      <c r="F97" s="95" t="s">
        <v>32</v>
      </c>
      <c r="G97" s="95" t="s">
        <v>32</v>
      </c>
      <c r="H97" s="98" t="s">
        <v>28</v>
      </c>
      <c r="I97" s="92"/>
    </row>
    <row r="98" spans="2:9" ht="15.6" x14ac:dyDescent="0.3">
      <c r="B98" s="92"/>
      <c r="C98" s="92"/>
      <c r="D98" s="82">
        <f>D97+D4</f>
        <v>28</v>
      </c>
      <c r="E98" s="48" t="s">
        <v>90</v>
      </c>
      <c r="F98" s="95" t="s">
        <v>32</v>
      </c>
      <c r="G98" s="95" t="s">
        <v>32</v>
      </c>
      <c r="H98" s="98" t="s">
        <v>28</v>
      </c>
      <c r="I98" s="92"/>
    </row>
    <row r="99" spans="2:9" ht="15.6" x14ac:dyDescent="0.3">
      <c r="B99" s="92"/>
      <c r="C99" s="92"/>
      <c r="D99" s="82">
        <f>D98+D4</f>
        <v>35</v>
      </c>
      <c r="E99" s="48" t="s">
        <v>105</v>
      </c>
      <c r="F99" s="95" t="s">
        <v>32</v>
      </c>
      <c r="G99" s="95" t="s">
        <v>32</v>
      </c>
      <c r="H99" s="98" t="s">
        <v>28</v>
      </c>
      <c r="I99" s="92"/>
    </row>
    <row r="100" spans="2:9" ht="15.6" x14ac:dyDescent="0.3">
      <c r="B100" s="92"/>
      <c r="C100" s="92"/>
      <c r="D100" s="82">
        <f>D99+D4</f>
        <v>42</v>
      </c>
      <c r="E100" s="48" t="s">
        <v>91</v>
      </c>
      <c r="F100" s="95" t="s">
        <v>32</v>
      </c>
      <c r="G100" s="95" t="s">
        <v>32</v>
      </c>
      <c r="H100" s="98" t="s">
        <v>28</v>
      </c>
      <c r="I100" s="92"/>
    </row>
    <row r="101" spans="2:9" ht="15.6" x14ac:dyDescent="0.3">
      <c r="B101" s="92"/>
      <c r="C101" s="92"/>
      <c r="D101" s="82">
        <f>D100+D4</f>
        <v>49</v>
      </c>
      <c r="E101" s="48" t="s">
        <v>92</v>
      </c>
      <c r="F101" s="95" t="s">
        <v>32</v>
      </c>
      <c r="G101" s="95" t="s">
        <v>32</v>
      </c>
      <c r="H101" s="98" t="s">
        <v>28</v>
      </c>
      <c r="I101" s="92"/>
    </row>
    <row r="102" spans="2:9" ht="15.6" x14ac:dyDescent="0.3">
      <c r="B102" s="92"/>
      <c r="C102" s="92"/>
      <c r="D102" s="82">
        <f>D101+D4</f>
        <v>56</v>
      </c>
      <c r="E102" s="45" t="s">
        <v>93</v>
      </c>
      <c r="F102" s="95" t="s">
        <v>32</v>
      </c>
      <c r="G102" s="95" t="s">
        <v>32</v>
      </c>
      <c r="H102" s="98" t="s">
        <v>28</v>
      </c>
      <c r="I102" s="92"/>
    </row>
    <row r="103" spans="2:9" ht="15.6" x14ac:dyDescent="0.3">
      <c r="B103" s="92"/>
      <c r="C103" s="92"/>
      <c r="D103" s="82">
        <f>D102+D4</f>
        <v>63</v>
      </c>
      <c r="E103" s="45" t="s">
        <v>94</v>
      </c>
      <c r="F103" s="95" t="s">
        <v>32</v>
      </c>
      <c r="G103" s="95"/>
      <c r="H103" s="98" t="s">
        <v>28</v>
      </c>
      <c r="I103" s="92"/>
    </row>
    <row r="104" spans="2:9" ht="15.6" x14ac:dyDescent="0.3">
      <c r="B104" s="92"/>
      <c r="C104" s="92"/>
      <c r="D104" s="82">
        <f>D103+D4</f>
        <v>70</v>
      </c>
      <c r="E104" s="45"/>
      <c r="F104" s="95" t="s">
        <v>32</v>
      </c>
      <c r="G104" s="95"/>
      <c r="H104" s="98" t="s">
        <v>28</v>
      </c>
      <c r="I104" s="92"/>
    </row>
    <row r="105" spans="2:9" ht="15.6" x14ac:dyDescent="0.3">
      <c r="B105" s="92"/>
      <c r="C105" s="92"/>
      <c r="D105" s="92"/>
      <c r="E105" s="92"/>
      <c r="F105" s="13"/>
      <c r="G105" s="13"/>
      <c r="H105" s="92"/>
      <c r="I105" s="92"/>
    </row>
    <row r="106" spans="2:9" ht="15.6" x14ac:dyDescent="0.25">
      <c r="D106" s="78"/>
      <c r="E106" s="78"/>
    </row>
    <row r="107" spans="2:9" ht="15.6" x14ac:dyDescent="0.25">
      <c r="D107" s="78"/>
      <c r="E107" s="78"/>
    </row>
    <row r="108" spans="2:9" ht="15.6" x14ac:dyDescent="0.3">
      <c r="D108" s="78"/>
      <c r="E108" s="79"/>
    </row>
    <row r="109" spans="2:9" ht="15.6" x14ac:dyDescent="0.3">
      <c r="D109" s="78"/>
      <c r="E109" s="79"/>
    </row>
    <row r="110" spans="2:9" ht="15.6" x14ac:dyDescent="0.3">
      <c r="D110" s="78"/>
      <c r="E110" s="79"/>
    </row>
    <row r="111" spans="2:9" ht="15.6" x14ac:dyDescent="0.3">
      <c r="D111" s="78"/>
      <c r="E111" s="79"/>
    </row>
    <row r="112" spans="2:9" ht="15.6" x14ac:dyDescent="0.3">
      <c r="D112" s="78"/>
      <c r="E112" s="79"/>
    </row>
    <row r="113" spans="4:5" ht="15.6" x14ac:dyDescent="0.3">
      <c r="D113" s="78"/>
      <c r="E113" s="79"/>
    </row>
    <row r="114" spans="4:5" ht="15.6" x14ac:dyDescent="0.3">
      <c r="D114" s="78"/>
      <c r="E114" s="79"/>
    </row>
    <row r="115" spans="4:5" ht="15.6" x14ac:dyDescent="0.3">
      <c r="D115" s="78"/>
      <c r="E115" s="79"/>
    </row>
    <row r="116" spans="4:5" ht="15.6" x14ac:dyDescent="0.3">
      <c r="D116" s="78"/>
      <c r="E116" s="79"/>
    </row>
    <row r="117" spans="4:5" ht="15.6" x14ac:dyDescent="0.3">
      <c r="D117" s="78"/>
      <c r="E117" s="79"/>
    </row>
    <row r="118" spans="4:5" x14ac:dyDescent="0.25">
      <c r="D118" s="49"/>
      <c r="E118" s="49"/>
    </row>
    <row r="119" spans="4:5" ht="15.6" x14ac:dyDescent="0.25">
      <c r="D119" s="78"/>
      <c r="E119" s="78"/>
    </row>
    <row r="120" spans="4:5" ht="15.6" x14ac:dyDescent="0.25">
      <c r="D120" s="78"/>
      <c r="E120" s="78"/>
    </row>
    <row r="121" spans="4:5" ht="15.6" x14ac:dyDescent="0.3">
      <c r="D121" s="78"/>
      <c r="E121" s="79"/>
    </row>
    <row r="122" spans="4:5" ht="15.6" x14ac:dyDescent="0.3">
      <c r="D122" s="78"/>
      <c r="E122" s="79"/>
    </row>
    <row r="123" spans="4:5" ht="15.6" x14ac:dyDescent="0.3">
      <c r="D123" s="78"/>
      <c r="E123" s="79"/>
    </row>
    <row r="124" spans="4:5" ht="15.6" x14ac:dyDescent="0.3">
      <c r="D124" s="78"/>
      <c r="E124" s="79"/>
    </row>
    <row r="125" spans="4:5" ht="15.6" x14ac:dyDescent="0.3">
      <c r="D125" s="78"/>
      <c r="E125" s="79"/>
    </row>
    <row r="126" spans="4:5" ht="15.6" x14ac:dyDescent="0.3">
      <c r="D126" s="78"/>
      <c r="E126" s="79"/>
    </row>
    <row r="127" spans="4:5" ht="15.6" x14ac:dyDescent="0.3">
      <c r="D127" s="78"/>
      <c r="E127" s="79"/>
    </row>
    <row r="128" spans="4:5" ht="15.6" x14ac:dyDescent="0.3">
      <c r="D128" s="78"/>
      <c r="E128" s="79"/>
    </row>
    <row r="129" spans="4:5" ht="15.6" x14ac:dyDescent="0.3">
      <c r="D129" s="78"/>
      <c r="E129" s="79"/>
    </row>
    <row r="130" spans="4:5" ht="15.6" x14ac:dyDescent="0.3">
      <c r="D130" s="78"/>
      <c r="E130" s="79"/>
    </row>
    <row r="131" spans="4:5" x14ac:dyDescent="0.25">
      <c r="D131" s="49"/>
      <c r="E131" s="49"/>
    </row>
    <row r="132" spans="4:5" ht="15.6" x14ac:dyDescent="0.25">
      <c r="D132" s="78"/>
      <c r="E132" s="78"/>
    </row>
    <row r="133" spans="4:5" ht="15.6" x14ac:dyDescent="0.25">
      <c r="D133" s="78"/>
      <c r="E133" s="78"/>
    </row>
    <row r="134" spans="4:5" ht="15.6" x14ac:dyDescent="0.3">
      <c r="D134" s="78"/>
      <c r="E134" s="79"/>
    </row>
    <row r="135" spans="4:5" ht="15.6" x14ac:dyDescent="0.3">
      <c r="D135" s="78"/>
      <c r="E135" s="79"/>
    </row>
    <row r="136" spans="4:5" ht="15.6" x14ac:dyDescent="0.3">
      <c r="D136" s="78"/>
      <c r="E136" s="79"/>
    </row>
    <row r="137" spans="4:5" ht="15.6" x14ac:dyDescent="0.3">
      <c r="D137" s="78"/>
      <c r="E137" s="79"/>
    </row>
    <row r="138" spans="4:5" ht="15.6" x14ac:dyDescent="0.3">
      <c r="D138" s="78"/>
      <c r="E138" s="79"/>
    </row>
    <row r="139" spans="4:5" ht="15.6" x14ac:dyDescent="0.3">
      <c r="D139" s="78"/>
      <c r="E139" s="79"/>
    </row>
    <row r="140" spans="4:5" ht="15.6" x14ac:dyDescent="0.3">
      <c r="D140" s="78"/>
      <c r="E140" s="79"/>
    </row>
    <row r="141" spans="4:5" ht="15.6" x14ac:dyDescent="0.3">
      <c r="D141" s="78"/>
      <c r="E141" s="79"/>
    </row>
    <row r="142" spans="4:5" ht="15.6" x14ac:dyDescent="0.3">
      <c r="D142" s="78"/>
      <c r="E142" s="79"/>
    </row>
    <row r="143" spans="4:5" ht="15.6" x14ac:dyDescent="0.3">
      <c r="D143" s="78"/>
      <c r="E143" s="79"/>
    </row>
  </sheetData>
  <mergeCells count="2">
    <mergeCell ref="B6:C6"/>
    <mergeCell ref="I68:I69"/>
  </mergeCells>
  <pageMargins left="0.25" right="0.25"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5</vt:i4>
      </vt:variant>
      <vt:variant>
        <vt:lpstr>Pojmenované oblasti</vt:lpstr>
      </vt:variant>
      <vt:variant>
        <vt:i4>4</vt:i4>
      </vt:variant>
    </vt:vector>
  </HeadingPairs>
  <TitlesOfParts>
    <vt:vector size="9" baseType="lpstr">
      <vt:lpstr>100m</vt:lpstr>
      <vt:lpstr>štafeta</vt:lpstr>
      <vt:lpstr>útok</vt:lpstr>
      <vt:lpstr>družstva</vt:lpstr>
      <vt:lpstr>přihlášky</vt:lpstr>
      <vt:lpstr>'100m'!Oblast_tisku</vt:lpstr>
      <vt:lpstr>družstva!Oblast_tisku</vt:lpstr>
      <vt:lpstr>štafeta!Oblast_tisku</vt:lpstr>
      <vt:lpstr>útok!Oblast_tisku</vt:lpstr>
    </vt:vector>
  </TitlesOfParts>
  <Company>ÚO Český Krumlov</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bauer</dc:creator>
  <cp:lastModifiedBy>Kovařík Petr</cp:lastModifiedBy>
  <cp:lastPrinted>2022-06-18T14:03:44Z</cp:lastPrinted>
  <dcterms:created xsi:type="dcterms:W3CDTF">2008-06-06T07:26:10Z</dcterms:created>
  <dcterms:modified xsi:type="dcterms:W3CDTF">2022-06-18T14:15:20Z</dcterms:modified>
</cp:coreProperties>
</file>