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codeName="ThisWorkbook" hidePivotFieldList="1" defaultThemeVersion="124226"/>
  <mc:AlternateContent xmlns:mc="http://schemas.openxmlformats.org/markup-compatibility/2006">
    <mc:Choice Requires="x15">
      <x15ac:absPath xmlns:x15ac="http://schemas.microsoft.com/office/spreadsheetml/2010/11/ac" url="C:\Users\kovarikp\Documents\Časomíra\2022\Krajská\"/>
    </mc:Choice>
  </mc:AlternateContent>
  <xr:revisionPtr revIDLastSave="0" documentId="13_ncr:1_{A78F66B4-F4BC-4C7F-8424-5403590ACD8B}" xr6:coauthVersionLast="36" xr6:coauthVersionMax="36" xr10:uidLastSave="{00000000-0000-0000-0000-000000000000}"/>
  <bookViews>
    <workbookView xWindow="480" yWindow="180" windowWidth="15192" windowHeight="9588" xr2:uid="{00000000-000D-0000-FFFF-FFFF00000000}"/>
  </bookViews>
  <sheets>
    <sheet name="100m" sheetId="8" r:id="rId1"/>
    <sheet name="štafeta" sheetId="12" r:id="rId2"/>
    <sheet name="útok" sheetId="11" r:id="rId3"/>
    <sheet name="družstva" sheetId="13" r:id="rId4"/>
    <sheet name="přihlášky" sheetId="10" r:id="rId5"/>
    <sheet name="Startovky" sheetId="6" r:id="rId6"/>
  </sheets>
  <definedNames>
    <definedName name="_xlnm.Print_Area" localSheetId="0">'100m'!$A$1:$H$72,'100m'!$J$1:$S$72</definedName>
    <definedName name="_xlnm.Print_Area" localSheetId="3">družstva!$A$4:$H$22</definedName>
    <definedName name="_xlnm.Print_Area" localSheetId="5">Startovky!$F$1:$J$76,Startovky!$A$153:$E$228</definedName>
    <definedName name="_xlnm.Print_Area" localSheetId="1">štafeta!$C$3:$H$17</definedName>
    <definedName name="_xlnm.Print_Area" localSheetId="2">útok!$C$3:$H$17</definedName>
  </definedNames>
  <calcPr calcId="191029"/>
</workbook>
</file>

<file path=xl/calcChain.xml><?xml version="1.0" encoding="utf-8"?>
<calcChain xmlns="http://schemas.openxmlformats.org/spreadsheetml/2006/main">
  <c r="D202" i="6" l="1"/>
  <c r="E202" i="6"/>
  <c r="D205" i="6"/>
  <c r="E205" i="6"/>
  <c r="D209" i="6"/>
  <c r="E209" i="6"/>
  <c r="D210" i="6"/>
  <c r="E210" i="6"/>
  <c r="D211" i="6"/>
  <c r="E211" i="6"/>
  <c r="D212" i="6"/>
  <c r="E212" i="6"/>
  <c r="D213" i="6"/>
  <c r="E213" i="6"/>
  <c r="D214" i="6"/>
  <c r="E214" i="6"/>
  <c r="D215" i="6"/>
  <c r="E215" i="6"/>
  <c r="D216" i="6"/>
  <c r="E216" i="6"/>
  <c r="D217" i="6"/>
  <c r="E217" i="6"/>
  <c r="D218" i="6"/>
  <c r="E218" i="6"/>
  <c r="D219" i="6"/>
  <c r="E219" i="6"/>
  <c r="D220" i="6"/>
  <c r="E220" i="6"/>
  <c r="D221" i="6"/>
  <c r="E221" i="6"/>
  <c r="D222" i="6"/>
  <c r="E222" i="6"/>
  <c r="D223" i="6"/>
  <c r="E223" i="6"/>
  <c r="D224" i="6"/>
  <c r="E224" i="6"/>
  <c r="D225" i="6"/>
  <c r="E225" i="6"/>
  <c r="D226" i="6"/>
  <c r="E226" i="6"/>
  <c r="D227" i="6"/>
  <c r="E227" i="6"/>
  <c r="D228" i="6"/>
  <c r="E228" i="6"/>
  <c r="D206" i="6"/>
  <c r="E206" i="6"/>
  <c r="D207" i="6"/>
  <c r="E207" i="6"/>
  <c r="D208" i="6"/>
  <c r="E208" i="6"/>
  <c r="D203" i="6"/>
  <c r="E203" i="6"/>
  <c r="D204" i="6"/>
  <c r="E204" i="6"/>
  <c r="D185" i="6"/>
  <c r="E185" i="6"/>
  <c r="D178" i="6"/>
  <c r="E178" i="6"/>
  <c r="D171" i="6"/>
  <c r="E171" i="6"/>
  <c r="D164" i="6"/>
  <c r="E164" i="6"/>
  <c r="D157" i="6"/>
  <c r="E157" i="6"/>
  <c r="D158" i="6"/>
  <c r="E158" i="6"/>
  <c r="D159" i="6"/>
  <c r="E159" i="6"/>
  <c r="D160" i="6"/>
  <c r="E160" i="6"/>
  <c r="D161" i="6"/>
  <c r="E161" i="6"/>
  <c r="D162" i="6"/>
  <c r="E162" i="6"/>
  <c r="D163" i="6"/>
  <c r="E163" i="6"/>
  <c r="D165" i="6"/>
  <c r="E165" i="6"/>
  <c r="D166" i="6"/>
  <c r="E166" i="6"/>
  <c r="D167" i="6"/>
  <c r="E167" i="6"/>
  <c r="D168" i="6"/>
  <c r="E168" i="6"/>
  <c r="D169" i="6"/>
  <c r="E169" i="6"/>
  <c r="D170" i="6"/>
  <c r="E170" i="6"/>
  <c r="D172" i="6"/>
  <c r="E172" i="6"/>
  <c r="D173" i="6"/>
  <c r="E173" i="6"/>
  <c r="D174" i="6"/>
  <c r="E174" i="6"/>
  <c r="D175" i="6"/>
  <c r="E175" i="6"/>
  <c r="D176" i="6"/>
  <c r="E176" i="6"/>
  <c r="D177" i="6"/>
  <c r="E177" i="6"/>
  <c r="D179" i="6"/>
  <c r="E179" i="6"/>
  <c r="D180" i="6"/>
  <c r="E180" i="6"/>
  <c r="D181" i="6"/>
  <c r="E181" i="6"/>
  <c r="D182" i="6"/>
  <c r="E182" i="6"/>
  <c r="D183" i="6"/>
  <c r="E183" i="6"/>
  <c r="D184" i="6"/>
  <c r="E184" i="6"/>
  <c r="D186" i="6"/>
  <c r="E186" i="6"/>
  <c r="D195" i="6"/>
  <c r="E195" i="6"/>
  <c r="D187" i="6"/>
  <c r="E187" i="6"/>
  <c r="D188" i="6"/>
  <c r="E188" i="6"/>
  <c r="D189" i="6"/>
  <c r="E189" i="6"/>
  <c r="D190" i="6"/>
  <c r="E190" i="6"/>
  <c r="D191" i="6"/>
  <c r="E191" i="6"/>
  <c r="D196" i="6"/>
  <c r="E196" i="6"/>
  <c r="D197" i="6"/>
  <c r="E197" i="6"/>
  <c r="D198" i="6"/>
  <c r="E198" i="6"/>
  <c r="D199" i="6"/>
  <c r="E199" i="6"/>
  <c r="D200" i="6"/>
  <c r="E200" i="6"/>
  <c r="D201" i="6"/>
  <c r="E201" i="6"/>
  <c r="E18" i="6" l="1"/>
  <c r="E19" i="6"/>
  <c r="E20" i="6"/>
  <c r="E21" i="6"/>
  <c r="E22" i="6"/>
  <c r="E23" i="6"/>
  <c r="E24" i="6"/>
  <c r="E25" i="6"/>
  <c r="E26" i="6"/>
  <c r="E27" i="6"/>
  <c r="E28" i="6"/>
  <c r="E29" i="6"/>
  <c r="E30" i="6"/>
  <c r="E31" i="6"/>
  <c r="E32" i="6"/>
  <c r="E33" i="6"/>
  <c r="E34" i="6"/>
  <c r="E35" i="6"/>
  <c r="E36" i="6"/>
  <c r="E37" i="6"/>
  <c r="E38" i="6"/>
  <c r="E39" i="6"/>
  <c r="E15" i="10"/>
  <c r="H26" i="8" l="1"/>
  <c r="D26" i="8" l="1"/>
  <c r="I62" i="8" l="1"/>
  <c r="R64" i="8"/>
  <c r="T16" i="8" s="1"/>
  <c r="M57" i="8"/>
  <c r="R55" i="8"/>
  <c r="T15" i="8" s="1"/>
  <c r="M48" i="8"/>
  <c r="R46" i="8"/>
  <c r="T14" i="8" s="1"/>
  <c r="M39" i="8"/>
  <c r="R37" i="8"/>
  <c r="T13" i="8" s="1"/>
  <c r="M30" i="8"/>
  <c r="R28" i="8"/>
  <c r="T12" i="8" s="1"/>
  <c r="M21" i="8"/>
  <c r="R19" i="8"/>
  <c r="T11" i="8" s="1"/>
  <c r="M12" i="8"/>
  <c r="R10" i="8"/>
  <c r="T10" i="8" s="1"/>
  <c r="M3" i="8"/>
  <c r="K37" i="8" l="1"/>
  <c r="K55" i="8"/>
  <c r="K64" i="8"/>
  <c r="K46" i="8"/>
  <c r="K19" i="8"/>
  <c r="K10" i="8"/>
  <c r="K28" i="8"/>
  <c r="E295" i="6"/>
  <c r="E294" i="6"/>
  <c r="E293" i="6"/>
  <c r="E143" i="6"/>
  <c r="E142" i="6"/>
  <c r="E141" i="6"/>
  <c r="E67" i="6"/>
  <c r="E66" i="6"/>
  <c r="E65" i="6"/>
  <c r="D58" i="8"/>
  <c r="D65" i="8"/>
  <c r="D62" i="8"/>
  <c r="D68" i="8"/>
  <c r="D70" i="8"/>
  <c r="D54" i="8"/>
  <c r="D72" i="8"/>
  <c r="D57" i="8"/>
  <c r="D64" i="8"/>
  <c r="D61" i="8"/>
  <c r="D67" i="8"/>
  <c r="D69" i="8"/>
  <c r="D53" i="8"/>
  <c r="D71" i="8"/>
  <c r="D56" i="8"/>
  <c r="D63" i="8"/>
  <c r="D60" i="8"/>
  <c r="D66" i="8"/>
  <c r="D12" i="8"/>
  <c r="D52" i="8"/>
  <c r="D10" i="8"/>
  <c r="D55" i="8"/>
  <c r="D8" i="8"/>
  <c r="D59" i="8"/>
  <c r="D15" i="8"/>
  <c r="D28" i="8"/>
  <c r="D51" i="8"/>
  <c r="D24" i="8"/>
  <c r="D16" i="8"/>
  <c r="D6" i="8"/>
  <c r="D38" i="8"/>
  <c r="D11" i="8"/>
  <c r="D31" i="8"/>
  <c r="D50" i="8"/>
  <c r="D14" i="8"/>
  <c r="D42" i="8"/>
  <c r="D39" i="8"/>
  <c r="D41" i="8"/>
  <c r="D17" i="8"/>
  <c r="D7" i="8"/>
  <c r="D49" i="8"/>
  <c r="D3" i="8"/>
  <c r="D36" i="8"/>
  <c r="D5" i="8"/>
  <c r="D43" i="8"/>
  <c r="D33" i="8"/>
  <c r="D27" i="8"/>
  <c r="D48" i="8"/>
  <c r="D4" i="8"/>
  <c r="D29" i="8"/>
  <c r="D32" i="8"/>
  <c r="D35" i="8"/>
  <c r="D40" i="8"/>
  <c r="D20" i="8"/>
  <c r="D47" i="8"/>
  <c r="D13" i="8"/>
  <c r="D30" i="8"/>
  <c r="D22" i="8"/>
  <c r="D34" i="8"/>
  <c r="D25" i="8"/>
  <c r="D9" i="8"/>
  <c r="D46" i="8"/>
  <c r="D18" i="8"/>
  <c r="D19" i="8"/>
  <c r="D37" i="8"/>
  <c r="D44" i="8"/>
  <c r="D21" i="8"/>
  <c r="D23" i="8"/>
  <c r="D45" i="8"/>
  <c r="H53" i="8"/>
  <c r="H69" i="8"/>
  <c r="H6" i="8"/>
  <c r="H27" i="8"/>
  <c r="H51" i="8"/>
  <c r="H38" i="8"/>
  <c r="H9" i="8"/>
  <c r="H67" i="8"/>
  <c r="H32" i="8"/>
  <c r="H48" i="8"/>
  <c r="H5" i="8"/>
  <c r="H36" i="8"/>
  <c r="H49" i="8"/>
  <c r="H37" i="8"/>
  <c r="H11" i="8"/>
  <c r="H47" i="8"/>
  <c r="H22" i="8"/>
  <c r="H34" i="8"/>
  <c r="H43" i="8"/>
  <c r="H15" i="8"/>
  <c r="H45" i="8"/>
  <c r="H39" i="8"/>
  <c r="H29" i="8"/>
  <c r="H50" i="8"/>
  <c r="H3" i="8"/>
  <c r="H41" i="8"/>
  <c r="H61" i="8"/>
  <c r="H55" i="8"/>
  <c r="H18" i="8"/>
  <c r="H40" i="8"/>
  <c r="H35" i="8"/>
  <c r="H12" i="8"/>
  <c r="H30" i="8"/>
  <c r="H21" i="8"/>
  <c r="H63" i="8"/>
  <c r="D156" i="6"/>
  <c r="I12" i="8" l="1"/>
  <c r="I37" i="8"/>
  <c r="I32" i="8"/>
  <c r="I49" i="8"/>
  <c r="I34" i="8"/>
  <c r="I22" i="8"/>
  <c r="I29" i="8"/>
  <c r="I18" i="8"/>
  <c r="I40" i="8"/>
  <c r="I48" i="8"/>
  <c r="I36" i="8"/>
  <c r="I30" i="8"/>
  <c r="D304" i="6"/>
  <c r="D303" i="6"/>
  <c r="D302" i="6"/>
  <c r="D301" i="6"/>
  <c r="D300" i="6"/>
  <c r="D299" i="6"/>
  <c r="D298" i="6"/>
  <c r="D297" i="6"/>
  <c r="D296" i="6"/>
  <c r="D295" i="6"/>
  <c r="D294" i="6"/>
  <c r="D293" i="6"/>
  <c r="D292" i="6"/>
  <c r="D291" i="6"/>
  <c r="D290" i="6"/>
  <c r="D289" i="6"/>
  <c r="D288" i="6"/>
  <c r="D287" i="6"/>
  <c r="D286" i="6"/>
  <c r="D285" i="6"/>
  <c r="D284" i="6"/>
  <c r="D283" i="6"/>
  <c r="D282" i="6"/>
  <c r="D281" i="6"/>
  <c r="D280" i="6"/>
  <c r="D279" i="6"/>
  <c r="D278" i="6"/>
  <c r="D277" i="6"/>
  <c r="D276" i="6"/>
  <c r="D275" i="6"/>
  <c r="D274" i="6"/>
  <c r="D273" i="6"/>
  <c r="D272" i="6"/>
  <c r="D271"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267" i="6"/>
  <c r="D266" i="6"/>
  <c r="D265" i="6"/>
  <c r="D264" i="6"/>
  <c r="D263" i="6"/>
  <c r="D262" i="6"/>
  <c r="D261" i="6"/>
  <c r="D260" i="6"/>
  <c r="D259" i="6"/>
  <c r="D258" i="6"/>
  <c r="D257" i="6"/>
  <c r="D256" i="6"/>
  <c r="D255" i="6"/>
  <c r="D254" i="6"/>
  <c r="D253" i="6"/>
  <c r="D252" i="6"/>
  <c r="D251" i="6"/>
  <c r="D250" i="6"/>
  <c r="D249" i="6"/>
  <c r="D248" i="6"/>
  <c r="D247" i="6"/>
  <c r="D246" i="6"/>
  <c r="D245" i="6"/>
  <c r="D244" i="6"/>
  <c r="D243" i="6"/>
  <c r="D242" i="6"/>
  <c r="D241" i="6"/>
  <c r="D240" i="6"/>
  <c r="D239" i="6"/>
  <c r="D238" i="6"/>
  <c r="D237" i="6"/>
  <c r="D236" i="6"/>
  <c r="D235" i="6"/>
  <c r="D234" i="6"/>
  <c r="D233" i="6"/>
  <c r="D232"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4" i="6"/>
  <c r="D11" i="6"/>
  <c r="D10" i="6"/>
  <c r="D6"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9" i="6"/>
  <c r="D8" i="6"/>
  <c r="D7" i="6"/>
  <c r="D5" i="6"/>
  <c r="E61" i="8"/>
  <c r="E67" i="8"/>
  <c r="E69" i="8"/>
  <c r="D12" i="13" l="1"/>
  <c r="D11" i="13"/>
  <c r="D10" i="13"/>
  <c r="D9" i="13"/>
  <c r="D8" i="13"/>
  <c r="D7" i="13"/>
  <c r="D6" i="13"/>
  <c r="C7" i="13"/>
  <c r="C8" i="13"/>
  <c r="C9" i="13"/>
  <c r="C10" i="13"/>
  <c r="C11" i="13"/>
  <c r="C12" i="13"/>
  <c r="C6" i="13"/>
  <c r="D12" i="12"/>
  <c r="D11" i="12"/>
  <c r="D10" i="12"/>
  <c r="D9" i="12"/>
  <c r="D8" i="12"/>
  <c r="D7" i="12"/>
  <c r="D6" i="12"/>
  <c r="D12" i="11"/>
  <c r="D11" i="11"/>
  <c r="D10" i="11"/>
  <c r="D9" i="11"/>
  <c r="D8" i="11"/>
  <c r="D7" i="11"/>
  <c r="D6" i="11"/>
  <c r="E80" i="6"/>
  <c r="E76" i="6"/>
  <c r="E93" i="10"/>
  <c r="E80" i="10"/>
  <c r="E67" i="10"/>
  <c r="E54" i="10"/>
  <c r="E41" i="10"/>
  <c r="E28" i="10"/>
  <c r="D95" i="10"/>
  <c r="D96" i="10" s="1"/>
  <c r="D97" i="10" s="1"/>
  <c r="D98" i="10" s="1"/>
  <c r="D99" i="10" s="1"/>
  <c r="D100" i="10" s="1"/>
  <c r="D101" i="10" s="1"/>
  <c r="D102" i="10" s="1"/>
  <c r="D103" i="10" s="1"/>
  <c r="D104" i="10" s="1"/>
  <c r="D82" i="10"/>
  <c r="D83" i="10" s="1"/>
  <c r="D84" i="10" s="1"/>
  <c r="D85" i="10" s="1"/>
  <c r="D86" i="10" s="1"/>
  <c r="D87" i="10" s="1"/>
  <c r="D88" i="10" s="1"/>
  <c r="D89" i="10" s="1"/>
  <c r="D90" i="10" s="1"/>
  <c r="D91" i="10" s="1"/>
  <c r="D69" i="10"/>
  <c r="D70" i="10" s="1"/>
  <c r="D71" i="10" s="1"/>
  <c r="D72" i="10" s="1"/>
  <c r="D73" i="10" s="1"/>
  <c r="D74" i="10" s="1"/>
  <c r="D75" i="10" s="1"/>
  <c r="D76" i="10" s="1"/>
  <c r="D77" i="10" s="1"/>
  <c r="D78" i="10" s="1"/>
  <c r="D56" i="10"/>
  <c r="D57" i="10" s="1"/>
  <c r="D58" i="10" s="1"/>
  <c r="D59" i="10" s="1"/>
  <c r="D60" i="10" s="1"/>
  <c r="D61" i="10" s="1"/>
  <c r="D62" i="10" s="1"/>
  <c r="D63" i="10" s="1"/>
  <c r="D64" i="10" s="1"/>
  <c r="D65" i="10" s="1"/>
  <c r="D43" i="10"/>
  <c r="D44" i="10" s="1"/>
  <c r="D45" i="10" s="1"/>
  <c r="D46" i="10" s="1"/>
  <c r="D47" i="10" s="1"/>
  <c r="D48" i="10" s="1"/>
  <c r="D49" i="10" s="1"/>
  <c r="D50" i="10" s="1"/>
  <c r="D51" i="10" s="1"/>
  <c r="D52" i="10" s="1"/>
  <c r="D30" i="10"/>
  <c r="D31" i="10" s="1"/>
  <c r="D32" i="10" s="1"/>
  <c r="D33" i="10" s="1"/>
  <c r="D34" i="10" s="1"/>
  <c r="D35" i="10" s="1"/>
  <c r="D36" i="10" s="1"/>
  <c r="D37" i="10" s="1"/>
  <c r="D38" i="10" s="1"/>
  <c r="D39" i="10" s="1"/>
  <c r="D17" i="10"/>
  <c r="D18" i="10" s="1"/>
  <c r="D19" i="10" s="1"/>
  <c r="D20" i="10" s="1"/>
  <c r="D21" i="10" s="1"/>
  <c r="D22" i="10" s="1"/>
  <c r="D23" i="10" s="1"/>
  <c r="D24" i="10" s="1"/>
  <c r="D25" i="10" s="1"/>
  <c r="D26" i="10" s="1"/>
  <c r="E299" i="6"/>
  <c r="E300" i="6"/>
  <c r="E301" i="6"/>
  <c r="E302" i="6"/>
  <c r="E303" i="6"/>
  <c r="E304" i="6"/>
  <c r="E298" i="6"/>
  <c r="E292" i="6"/>
  <c r="E296" i="6"/>
  <c r="E297" i="6"/>
  <c r="E291" i="6"/>
  <c r="E285" i="6"/>
  <c r="E286" i="6"/>
  <c r="E287" i="6"/>
  <c r="E288" i="6"/>
  <c r="E289" i="6"/>
  <c r="E290" i="6"/>
  <c r="E284" i="6"/>
  <c r="E278" i="6"/>
  <c r="E279" i="6"/>
  <c r="E280" i="6"/>
  <c r="E281" i="6"/>
  <c r="E282" i="6"/>
  <c r="E283" i="6"/>
  <c r="E277" i="6"/>
  <c r="E272" i="6"/>
  <c r="E273" i="6"/>
  <c r="E274" i="6"/>
  <c r="E275" i="6"/>
  <c r="E276" i="6"/>
  <c r="E271" i="6"/>
  <c r="E267" i="6"/>
  <c r="E261" i="6"/>
  <c r="E262" i="6"/>
  <c r="E263" i="6"/>
  <c r="E264" i="6"/>
  <c r="E265" i="6"/>
  <c r="E266" i="6"/>
  <c r="E260" i="6"/>
  <c r="E254" i="6"/>
  <c r="E255" i="6"/>
  <c r="E256" i="6"/>
  <c r="E257" i="6"/>
  <c r="E258" i="6"/>
  <c r="E259" i="6"/>
  <c r="E253" i="6"/>
  <c r="E247" i="6"/>
  <c r="E248" i="6"/>
  <c r="E249" i="6"/>
  <c r="E250" i="6"/>
  <c r="E251" i="6"/>
  <c r="E252" i="6"/>
  <c r="E246" i="6"/>
  <c r="E240" i="6"/>
  <c r="E241" i="6"/>
  <c r="E242" i="6"/>
  <c r="E243" i="6"/>
  <c r="E244" i="6"/>
  <c r="E245" i="6"/>
  <c r="E239" i="6"/>
  <c r="E233" i="6"/>
  <c r="E234" i="6"/>
  <c r="E235" i="6"/>
  <c r="E236" i="6"/>
  <c r="E237" i="6"/>
  <c r="E238" i="6"/>
  <c r="E232" i="6"/>
  <c r="E156" i="6"/>
  <c r="E147" i="6"/>
  <c r="E148" i="6"/>
  <c r="E149" i="6"/>
  <c r="E150" i="6"/>
  <c r="E151" i="6"/>
  <c r="E152" i="6"/>
  <c r="E146" i="6"/>
  <c r="E140" i="6"/>
  <c r="E144" i="6"/>
  <c r="E145" i="6"/>
  <c r="E139" i="6"/>
  <c r="E133" i="6"/>
  <c r="E134" i="6"/>
  <c r="E135" i="6"/>
  <c r="E136" i="6"/>
  <c r="E137" i="6"/>
  <c r="E138" i="6"/>
  <c r="E132" i="6"/>
  <c r="E126" i="6"/>
  <c r="E127" i="6"/>
  <c r="E128" i="6"/>
  <c r="E129" i="6"/>
  <c r="E130" i="6"/>
  <c r="E131" i="6"/>
  <c r="E125" i="6"/>
  <c r="E120" i="6"/>
  <c r="E121" i="6"/>
  <c r="E122" i="6"/>
  <c r="E123" i="6"/>
  <c r="E124" i="6"/>
  <c r="E119" i="6"/>
  <c r="E115" i="6"/>
  <c r="E109" i="6"/>
  <c r="E110" i="6"/>
  <c r="E111" i="6"/>
  <c r="E112" i="6"/>
  <c r="E113" i="6"/>
  <c r="E114" i="6"/>
  <c r="E108" i="6"/>
  <c r="E102" i="6"/>
  <c r="E103" i="6"/>
  <c r="E104" i="6"/>
  <c r="E105" i="6"/>
  <c r="E106" i="6"/>
  <c r="E107" i="6"/>
  <c r="E101" i="6"/>
  <c r="E95" i="6"/>
  <c r="E96" i="6"/>
  <c r="E97" i="6"/>
  <c r="E98" i="6"/>
  <c r="E99" i="6"/>
  <c r="E100" i="6"/>
  <c r="E94" i="6"/>
  <c r="E88" i="6"/>
  <c r="E89" i="6"/>
  <c r="E90" i="6"/>
  <c r="E91" i="6"/>
  <c r="E92" i="6"/>
  <c r="E93" i="6"/>
  <c r="E87" i="6"/>
  <c r="E81" i="6"/>
  <c r="E82" i="6"/>
  <c r="E83" i="6"/>
  <c r="E84" i="6"/>
  <c r="E85" i="6"/>
  <c r="E86" i="6"/>
  <c r="I58" i="6"/>
  <c r="I59" i="6"/>
  <c r="I60" i="6"/>
  <c r="I61" i="6"/>
  <c r="I62" i="6"/>
  <c r="I63" i="6"/>
  <c r="I46" i="6"/>
  <c r="I47" i="6"/>
  <c r="I48" i="6"/>
  <c r="I49" i="6"/>
  <c r="I50" i="6"/>
  <c r="I51" i="6"/>
  <c r="I57" i="6"/>
  <c r="I45" i="6"/>
  <c r="I17" i="6"/>
  <c r="I18" i="6"/>
  <c r="I19" i="6"/>
  <c r="I20" i="6"/>
  <c r="I21" i="6"/>
  <c r="I22" i="6"/>
  <c r="I16" i="6"/>
  <c r="I5" i="6"/>
  <c r="I6" i="6"/>
  <c r="I7" i="6"/>
  <c r="I8" i="6"/>
  <c r="I9" i="6"/>
  <c r="I10" i="6"/>
  <c r="I4" i="6"/>
  <c r="F18" i="6"/>
  <c r="F20" i="6" s="1"/>
  <c r="F22" i="6" s="1"/>
  <c r="E69" i="6"/>
  <c r="E62" i="6"/>
  <c r="E55" i="6"/>
  <c r="E48" i="6"/>
  <c r="E42" i="8"/>
  <c r="E36" i="8"/>
  <c r="E29" i="8"/>
  <c r="E17" i="6"/>
  <c r="E75" i="6"/>
  <c r="E68" i="6"/>
  <c r="E61" i="6"/>
  <c r="E54" i="6"/>
  <c r="E47" i="6"/>
  <c r="E39" i="8"/>
  <c r="E5" i="8"/>
  <c r="E32" i="8"/>
  <c r="E16" i="6"/>
  <c r="E74" i="6"/>
  <c r="E60" i="6"/>
  <c r="E53" i="6"/>
  <c r="E46" i="6"/>
  <c r="E41" i="8"/>
  <c r="E43" i="8"/>
  <c r="E35" i="8"/>
  <c r="E15" i="6"/>
  <c r="E73" i="6"/>
  <c r="E59" i="6"/>
  <c r="E52" i="6"/>
  <c r="E45" i="6"/>
  <c r="E17" i="8"/>
  <c r="E33" i="8"/>
  <c r="E40" i="8"/>
  <c r="E14" i="6"/>
  <c r="E72" i="6"/>
  <c r="E58" i="6"/>
  <c r="E51" i="6"/>
  <c r="E44" i="6"/>
  <c r="E7" i="8"/>
  <c r="E27" i="8"/>
  <c r="E20" i="8"/>
  <c r="E13" i="6"/>
  <c r="E71" i="6"/>
  <c r="E64" i="6"/>
  <c r="E57" i="6"/>
  <c r="E50" i="6"/>
  <c r="E70" i="6"/>
  <c r="E63" i="6"/>
  <c r="E56" i="6"/>
  <c r="E49" i="6"/>
  <c r="E43" i="6"/>
  <c r="E49" i="8"/>
  <c r="E48" i="8"/>
  <c r="E47" i="8"/>
  <c r="E12" i="6"/>
  <c r="E14" i="8"/>
  <c r="E3" i="8"/>
  <c r="E4" i="8"/>
  <c r="E13" i="8"/>
  <c r="E11" i="6"/>
  <c r="E10" i="6"/>
  <c r="E9" i="6"/>
  <c r="E8" i="6"/>
  <c r="E7" i="6"/>
  <c r="E6" i="6"/>
  <c r="E5" i="6"/>
  <c r="E4" i="6"/>
  <c r="E26" i="8" s="1"/>
  <c r="G12" i="12"/>
  <c r="I12" i="12" s="1"/>
  <c r="G11" i="12"/>
  <c r="I11" i="12" s="1"/>
  <c r="G10" i="12"/>
  <c r="I10" i="12" s="1"/>
  <c r="G9" i="12"/>
  <c r="I9" i="12" s="1"/>
  <c r="G8" i="12"/>
  <c r="I8" i="12" s="1"/>
  <c r="G7" i="12"/>
  <c r="I7" i="12" s="1"/>
  <c r="G6" i="12"/>
  <c r="I6" i="12" s="1"/>
  <c r="G7" i="11"/>
  <c r="I7" i="11" s="1"/>
  <c r="G8" i="11"/>
  <c r="I8" i="11" s="1"/>
  <c r="G9" i="11"/>
  <c r="I9" i="11" s="1"/>
  <c r="G10" i="11"/>
  <c r="I10" i="11" s="1"/>
  <c r="G11" i="11"/>
  <c r="I11" i="11" s="1"/>
  <c r="G12" i="11"/>
  <c r="I12" i="11" s="1"/>
  <c r="G6" i="11"/>
  <c r="I6" i="11" s="1"/>
  <c r="H58" i="8"/>
  <c r="H31" i="8"/>
  <c r="I65" i="8" s="1"/>
  <c r="H65" i="8"/>
  <c r="H62" i="8"/>
  <c r="H68" i="8"/>
  <c r="H16" i="8"/>
  <c r="H52" i="8"/>
  <c r="H54" i="8"/>
  <c r="H72" i="8"/>
  <c r="H70" i="8"/>
  <c r="I57" i="8" s="1"/>
  <c r="H42" i="8"/>
  <c r="I15" i="8" s="1"/>
  <c r="H19" i="8"/>
  <c r="H33" i="8"/>
  <c r="H71" i="8"/>
  <c r="H46" i="8"/>
  <c r="I43" i="8" s="1"/>
  <c r="H60" i="8"/>
  <c r="H59" i="8"/>
  <c r="H56" i="8"/>
  <c r="H57" i="8"/>
  <c r="H64" i="8"/>
  <c r="H10" i="8"/>
  <c r="I10" i="8" s="1"/>
  <c r="H44" i="8"/>
  <c r="I55" i="8" s="1"/>
  <c r="H13" i="8"/>
  <c r="H28" i="8"/>
  <c r="H20" i="8"/>
  <c r="H24" i="8"/>
  <c r="H7" i="8"/>
  <c r="H66" i="8"/>
  <c r="H17" i="8"/>
  <c r="I41" i="8" s="1"/>
  <c r="H14" i="8"/>
  <c r="H25" i="8"/>
  <c r="H8" i="8"/>
  <c r="H4" i="8"/>
  <c r="I4" i="8" s="1"/>
  <c r="H23" i="8"/>
  <c r="F6" i="6"/>
  <c r="F8" i="6" s="1"/>
  <c r="F10" i="6" s="1"/>
  <c r="E18" i="8" l="1"/>
  <c r="E45" i="8"/>
  <c r="E9" i="8"/>
  <c r="E25" i="8"/>
  <c r="E34" i="8"/>
  <c r="E22" i="8"/>
  <c r="E23" i="8"/>
  <c r="E30" i="8"/>
  <c r="E44" i="8"/>
  <c r="E46" i="8"/>
  <c r="E21" i="8"/>
  <c r="E37" i="8"/>
  <c r="E19" i="8"/>
  <c r="I51" i="8"/>
  <c r="I7" i="8"/>
  <c r="I26" i="8"/>
  <c r="I23" i="8"/>
  <c r="I6" i="8"/>
  <c r="I14" i="8"/>
  <c r="I66" i="8"/>
  <c r="I59" i="8"/>
  <c r="I42" i="8"/>
  <c r="I61" i="8"/>
  <c r="I63" i="8"/>
  <c r="I71" i="8"/>
  <c r="I56" i="8"/>
  <c r="I16" i="8"/>
  <c r="I45" i="8"/>
  <c r="I8" i="8"/>
  <c r="I38" i="8"/>
  <c r="I58" i="8"/>
  <c r="I25" i="8"/>
  <c r="I72" i="8"/>
  <c r="I5" i="8"/>
  <c r="I52" i="8"/>
  <c r="H12" i="11"/>
  <c r="F12" i="13" s="1"/>
  <c r="H8" i="12"/>
  <c r="E8" i="13" s="1"/>
  <c r="H9" i="12"/>
  <c r="E9" i="13" s="1"/>
  <c r="H10" i="12"/>
  <c r="E10" i="13" s="1"/>
  <c r="H7" i="12"/>
  <c r="E7" i="13" s="1"/>
  <c r="H6" i="12"/>
  <c r="E6" i="13" s="1"/>
  <c r="H11" i="12"/>
  <c r="E11" i="13" s="1"/>
  <c r="H12" i="12"/>
  <c r="E12" i="13" s="1"/>
  <c r="I39" i="8"/>
  <c r="I31" i="8"/>
  <c r="I35" i="8"/>
  <c r="I27" i="8"/>
  <c r="I44" i="8"/>
  <c r="I33" i="8"/>
  <c r="I68" i="8"/>
  <c r="I3" i="8"/>
  <c r="I70" i="8"/>
  <c r="I20" i="8"/>
  <c r="I28" i="8"/>
  <c r="I54" i="8"/>
  <c r="I19" i="8"/>
  <c r="I46" i="8"/>
  <c r="I17" i="8"/>
  <c r="I60" i="8"/>
  <c r="I69" i="8"/>
  <c r="I21" i="8"/>
  <c r="I53" i="8"/>
  <c r="I64" i="8"/>
  <c r="I13" i="8"/>
  <c r="I11" i="8"/>
  <c r="I47" i="8"/>
  <c r="I9" i="8"/>
  <c r="I67" i="8"/>
  <c r="I24" i="8"/>
  <c r="I50" i="8"/>
  <c r="H11" i="11"/>
  <c r="F11" i="13" s="1"/>
  <c r="H10" i="11"/>
  <c r="F10" i="13" s="1"/>
  <c r="H6" i="11"/>
  <c r="F6" i="13" s="1"/>
  <c r="H9" i="11"/>
  <c r="F9" i="13" s="1"/>
  <c r="H8" i="11"/>
  <c r="F8" i="13" s="1"/>
  <c r="H7" i="11"/>
  <c r="F7" i="13" s="1"/>
  <c r="E52" i="8"/>
  <c r="E28" i="8"/>
  <c r="E15" i="8"/>
  <c r="E59" i="8"/>
  <c r="E8" i="8"/>
  <c r="E16" i="8"/>
  <c r="E53" i="8"/>
  <c r="E12" i="8"/>
  <c r="E66" i="8"/>
  <c r="E60" i="8"/>
  <c r="E63" i="8"/>
  <c r="E55" i="8"/>
  <c r="E24" i="8"/>
  <c r="E51" i="8"/>
  <c r="E31" i="8"/>
  <c r="E11" i="8"/>
  <c r="E38" i="8"/>
  <c r="E6" i="8"/>
  <c r="E65" i="8"/>
  <c r="E57" i="8"/>
  <c r="E58" i="8"/>
  <c r="E10" i="8"/>
  <c r="E71" i="8"/>
  <c r="E50" i="8"/>
  <c r="E72" i="8"/>
  <c r="E54" i="8"/>
  <c r="E70" i="8"/>
  <c r="E68" i="8"/>
  <c r="E62" i="8"/>
  <c r="E64" i="8"/>
  <c r="E56" i="8"/>
  <c r="A13" i="8" l="1"/>
  <c r="A9" i="8"/>
  <c r="A66" i="8"/>
  <c r="A70" i="8"/>
  <c r="A11" i="8"/>
  <c r="A35" i="8"/>
  <c r="A32" i="8"/>
  <c r="A72" i="8"/>
  <c r="A62" i="8"/>
  <c r="A6" i="8"/>
  <c r="A34" i="8"/>
  <c r="A71" i="8"/>
  <c r="A16" i="8"/>
  <c r="A48" i="8"/>
  <c r="A38" i="8"/>
  <c r="A23" i="8"/>
  <c r="A42" i="8"/>
  <c r="A31" i="8"/>
  <c r="A49" i="8"/>
  <c r="A29" i="8"/>
  <c r="A17" i="8"/>
  <c r="A20" i="8"/>
  <c r="A10" i="8"/>
  <c r="A18" i="8"/>
  <c r="A59" i="8"/>
  <c r="A26" i="8"/>
  <c r="A25" i="8"/>
  <c r="A36" i="8"/>
  <c r="A50" i="8"/>
  <c r="A19" i="8"/>
  <c r="A43" i="8"/>
  <c r="A37" i="8"/>
  <c r="A61" i="8"/>
  <c r="A46" i="8"/>
  <c r="A3" i="8"/>
  <c r="A67" i="8"/>
  <c r="A24" i="8"/>
  <c r="A4" i="8"/>
  <c r="A68" i="8"/>
  <c r="A7" i="8"/>
  <c r="A57" i="8"/>
  <c r="A12" i="8"/>
  <c r="A52" i="8"/>
  <c r="A28" i="8"/>
  <c r="A63" i="8"/>
  <c r="A40" i="8"/>
  <c r="A41" i="8"/>
  <c r="A65" i="8"/>
  <c r="A64" i="8"/>
  <c r="A56" i="8"/>
  <c r="A30" i="8"/>
  <c r="A51" i="8"/>
  <c r="A44" i="8"/>
  <c r="A47" i="8"/>
  <c r="A53" i="8"/>
  <c r="A54" i="8"/>
  <c r="A58" i="8"/>
  <c r="A39" i="8"/>
  <c r="A15" i="8"/>
  <c r="A33" i="8"/>
  <c r="A21" i="8"/>
  <c r="A45" i="8"/>
  <c r="A14" i="8"/>
  <c r="A60" i="8"/>
  <c r="A22" i="8"/>
  <c r="A8" i="8"/>
  <c r="A55" i="8"/>
  <c r="A27" i="8"/>
  <c r="A69" i="8"/>
  <c r="A5" i="8"/>
  <c r="G9" i="13"/>
  <c r="I9" i="13" s="1"/>
  <c r="G7" i="13"/>
  <c r="I7" i="13" s="1"/>
  <c r="G10" i="13"/>
  <c r="I10" i="13" s="1"/>
  <c r="G12" i="13"/>
  <c r="I12" i="13" s="1"/>
  <c r="G11" i="13"/>
  <c r="I11" i="13" s="1"/>
  <c r="G6" i="13"/>
  <c r="I6" i="13" s="1"/>
  <c r="G8" i="13"/>
  <c r="I8" i="13" s="1"/>
  <c r="H11" i="13" l="1"/>
  <c r="H8" i="13"/>
  <c r="H10" i="13"/>
  <c r="H9" i="13"/>
  <c r="H6" i="13"/>
  <c r="H7" i="13"/>
  <c r="H12" i="13"/>
</calcChain>
</file>

<file path=xl/sharedStrings.xml><?xml version="1.0" encoding="utf-8"?>
<sst xmlns="http://schemas.openxmlformats.org/spreadsheetml/2006/main" count="481" uniqueCount="124">
  <si>
    <t>Jméno</t>
  </si>
  <si>
    <t>Pořadí</t>
  </si>
  <si>
    <t>stanice</t>
  </si>
  <si>
    <t>1.pokus 100m</t>
  </si>
  <si>
    <t>2.pokus 100m</t>
  </si>
  <si>
    <t>započ. čas 100m</t>
  </si>
  <si>
    <t>Start. č.</t>
  </si>
  <si>
    <t>100m</t>
  </si>
  <si>
    <t>Pořadí družstev</t>
  </si>
  <si>
    <t>Dráha</t>
  </si>
  <si>
    <t>Rozběh</t>
  </si>
  <si>
    <t>1.POKUSY VĚŽ</t>
  </si>
  <si>
    <t>2.POKUSY VĚŽ</t>
  </si>
  <si>
    <t>2.POKUSY 100m</t>
  </si>
  <si>
    <t>1.ŠTAFETA</t>
  </si>
  <si>
    <t>ČAS</t>
  </si>
  <si>
    <t>2.ŠTAFETA</t>
  </si>
  <si>
    <t>1.POKUS ÚTOK</t>
  </si>
  <si>
    <t>2.POKUS ÚTOK</t>
  </si>
  <si>
    <t>pořadí</t>
  </si>
  <si>
    <t>BODY</t>
  </si>
  <si>
    <t>1.pokus</t>
  </si>
  <si>
    <t>2.pokus</t>
  </si>
  <si>
    <t>započtený</t>
  </si>
  <si>
    <t>Družstvo</t>
  </si>
  <si>
    <t>útok</t>
  </si>
  <si>
    <t>Celkem bodů</t>
  </si>
  <si>
    <t>Čas celkem</t>
  </si>
  <si>
    <t>štafeta</t>
  </si>
  <si>
    <t>Umístění</t>
  </si>
  <si>
    <t>start.č.</t>
  </si>
  <si>
    <t>body</t>
  </si>
  <si>
    <t xml:space="preserve">O celkovém pořadí dvou nebo více družstev se stejným součtem bodů rozhoduje lepší umístění v požárním útoku. Pokud umístění těchto družstev budou stejná i v požárním útoku, budou v celkovém pořadí shodně hodnocena na dvou nebo více po sobě následujících místech. Pro všechny disciplíny platí, že v případě umístění dvou nebo více družstev na stejném pořadí, budou družstvům započítány do celkového umístění body odpovídající dosaženému pořadí (následující umístění se nepřiřazuje). Družstvu, které nesplní disciplínu, se přiřazuje bodové ohodnocení družstva na poslední pozici (rovnající se počtu soutěžních družstev). Toto platí pro všechna družstva, která danou disciplínu nesplnila. </t>
  </si>
  <si>
    <t xml:space="preserve">V disciplíně štafeta 4x100 m s překážkami rozhodne o pořadí družstva dosažený čas lépe umístěné štafety družstva. Pokud jsou dosažené časy lepších štafet stejné, pak o pořadí družstva rozhoduje součet časů obou štafet. 
      lépe umístěné štafety družstva. Pokud jsou dosažené časy lepších štafet stejné, pak 
      o pořadí družstva rozhoduje součet časů obou štafet. 
</t>
  </si>
  <si>
    <t>V disciplíně požární útok se hodnotí umístění podle dosažených časů. Pokud se dle propozic  provádí v požárním útoku dva pokusy, pak o pořadí rozhoduje při stejném čase v lepších pokusech součet obou pokusů.</t>
  </si>
  <si>
    <t xml:space="preserve">V disciplínách běh na 100 m s překážkami a výstup do 4. podlaží cvičné věže rozhod-ne o pořadí družstva součet lepších časů šesti nejlépe umístěných členů družstva.                                     V disciplíně běh na 100 m s překážkami a výstup do 4. podlaží cvičné věže se stane 
 vítězem soutěžící, který dosáhne nejlepšího času. V případě, že dva nebo více soutěžících dosáhnou stejných lepších časů, rozhodne o jejich umístění součet časů z obou pokusů. Bude-li i tento výsledek stejný, budou soutěžící hodnoceni na stejném pořadí.Pokud o umístění rozhoduje součet časů z více pokusů, jsou hodnoceni lépe soutěžící, kteří splní více pokusů.  
</t>
  </si>
  <si>
    <t>Počet Družstev</t>
  </si>
  <si>
    <t>Věž</t>
  </si>
  <si>
    <t>Pěnča Ivan</t>
  </si>
  <si>
    <t>Nestartuje</t>
  </si>
  <si>
    <t>Pro počítání pořadí družstev</t>
  </si>
  <si>
    <t>eliminace stejného pořadí</t>
  </si>
  <si>
    <t>elimin. stejného pořadí</t>
  </si>
  <si>
    <t>x</t>
  </si>
  <si>
    <t>Čížek David</t>
  </si>
  <si>
    <t>Fučík Jan</t>
  </si>
  <si>
    <t>Völfel David</t>
  </si>
  <si>
    <t>Nýdl Jakub</t>
  </si>
  <si>
    <t>Novák Tomáš</t>
  </si>
  <si>
    <t>Novák Dominik</t>
  </si>
  <si>
    <t>Kopecký Jan</t>
  </si>
  <si>
    <t>SDH Strážkovice</t>
  </si>
  <si>
    <t>Klečka Jaroslav</t>
  </si>
  <si>
    <t>Sak Bohumil</t>
  </si>
  <si>
    <t>Herda Jan</t>
  </si>
  <si>
    <t>Veselý Jiří</t>
  </si>
  <si>
    <t>Bouška Ondřej</t>
  </si>
  <si>
    <t>Řehout Richard</t>
  </si>
  <si>
    <t>Podroužek Luboš</t>
  </si>
  <si>
    <t>SDH Běleč</t>
  </si>
  <si>
    <t>Břenda Lukáš</t>
  </si>
  <si>
    <t>Břenda Roman</t>
  </si>
  <si>
    <t>Píha Jan</t>
  </si>
  <si>
    <t>Fiala Michal</t>
  </si>
  <si>
    <t>Podhradský Jan</t>
  </si>
  <si>
    <t>Podhradský Josef</t>
  </si>
  <si>
    <t>Krejčí Filip</t>
  </si>
  <si>
    <t>Mareš Michal</t>
  </si>
  <si>
    <t>Javorský Jiří</t>
  </si>
  <si>
    <t>SDH Pikov</t>
  </si>
  <si>
    <t>SDH Omlenice</t>
  </si>
  <si>
    <t>SDH Halámky</t>
  </si>
  <si>
    <t>SDH Hoštice u Volyně</t>
  </si>
  <si>
    <t>SDH Dolní Bukovsko</t>
  </si>
  <si>
    <t>Hách Štěpán</t>
  </si>
  <si>
    <t>Holub Jaroslav</t>
  </si>
  <si>
    <t>Vavřík Jan</t>
  </si>
  <si>
    <t>Šitner Jaroslav</t>
  </si>
  <si>
    <t>Tomeček Jakub</t>
  </si>
  <si>
    <t>Pecinovský Petr</t>
  </si>
  <si>
    <t>Tejnar Luboš</t>
  </si>
  <si>
    <t>Outrata Lukáš</t>
  </si>
  <si>
    <t>Outrata Pavel</t>
  </si>
  <si>
    <t>Zárybnický Bohuslav</t>
  </si>
  <si>
    <t>Foltin František</t>
  </si>
  <si>
    <t>Gall Jaroslav</t>
  </si>
  <si>
    <t>Dominik Pavel</t>
  </si>
  <si>
    <t>Křivský Tomáš</t>
  </si>
  <si>
    <t>Mandát Martin</t>
  </si>
  <si>
    <t>Šustr Ondřej</t>
  </si>
  <si>
    <t>Hadač Miroslav</t>
  </si>
  <si>
    <t>Šachl Miroslav</t>
  </si>
  <si>
    <t>Prokeš David</t>
  </si>
  <si>
    <t>Kryšpín Karel</t>
  </si>
  <si>
    <t>Prokeš Jan</t>
  </si>
  <si>
    <t>Čáp Václav</t>
  </si>
  <si>
    <t>Belanský Petr</t>
  </si>
  <si>
    <t>Kašák Josef</t>
  </si>
  <si>
    <t>Cikhart Petr</t>
  </si>
  <si>
    <t>Kašák Václav</t>
  </si>
  <si>
    <t>Janoušek Jakub</t>
  </si>
  <si>
    <t>Častoral Adam</t>
  </si>
  <si>
    <t>Švehla Marek</t>
  </si>
  <si>
    <t>Pěnča Milan</t>
  </si>
  <si>
    <t>Habich Jiří</t>
  </si>
  <si>
    <t>Dudlíček Štěpán</t>
  </si>
  <si>
    <t>Vondra Josef</t>
  </si>
  <si>
    <t>Koudelka Jakub</t>
  </si>
  <si>
    <t>Hrdlička Dominik</t>
  </si>
  <si>
    <t>Hrdlička Jan</t>
  </si>
  <si>
    <t>Dudlíček Josef</t>
  </si>
  <si>
    <t>Dudlíček František</t>
  </si>
  <si>
    <t>Nejedlý Filip</t>
  </si>
  <si>
    <t>Chochol Filip</t>
  </si>
  <si>
    <t>1. a 2. POKUSY 100m</t>
  </si>
  <si>
    <t>Mlýnek Lukáš</t>
  </si>
  <si>
    <t>Cikhart</t>
  </si>
  <si>
    <t>Dvořák David</t>
  </si>
  <si>
    <t>Mandát Vojtěch</t>
  </si>
  <si>
    <t>Výsledková listina 100m muži</t>
  </si>
  <si>
    <t>Štafeta muži</t>
  </si>
  <si>
    <t>POŽÁRNÍ ÚTOK MUŽI</t>
  </si>
  <si>
    <t>Družstva muži</t>
  </si>
  <si>
    <t>pořadí/body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</si>
</sst>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0"/>
      <name val="Arial"/>
      <charset val="238"/>
    </font>
    <font>
      <sz val="10"/>
      <name val="Times New Roman"/>
      <family val="1"/>
      <charset val="238"/>
    </font>
    <font>
      <b/>
      <sz val="10"/>
      <name val="Arial"/>
      <family val="2"/>
      <charset val="238"/>
    </font>
    <font>
      <b/>
      <sz val="10"/>
      <name val="Times New Roman"/>
      <family val="1"/>
      <charset val="238"/>
    </font>
    <font>
      <sz val="10"/>
      <name val="Arial"/>
      <family val="2"/>
      <charset val="238"/>
    </font>
    <font>
      <b/>
      <sz val="16"/>
      <name val="Arial"/>
      <family val="2"/>
      <charset val="238"/>
    </font>
    <font>
      <sz val="12"/>
      <name val="Times New Roman"/>
      <family val="1"/>
      <charset val="238"/>
    </font>
    <font>
      <b/>
      <sz val="12"/>
      <name val="Arial"/>
      <family val="2"/>
      <charset val="238"/>
    </font>
    <font>
      <b/>
      <sz val="12"/>
      <name val="Times New Roman"/>
      <family val="1"/>
      <charset val="238"/>
    </font>
    <font>
      <b/>
      <sz val="10"/>
      <color rgb="FFFF0000"/>
      <name val="Arial"/>
      <family val="2"/>
      <charset val="238"/>
    </font>
    <font>
      <b/>
      <sz val="11"/>
      <name val="Times New Roman"/>
      <family val="1"/>
      <charset val="238"/>
    </font>
    <font>
      <sz val="11"/>
      <name val="Times New Roman"/>
      <family val="1"/>
      <charset val="238"/>
    </font>
    <font>
      <b/>
      <sz val="72"/>
      <name val="Arial"/>
      <family val="2"/>
      <charset val="23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248">
    <xf numFmtId="0" fontId="0" fillId="0" borderId="0" xfId="0"/>
    <xf numFmtId="2" fontId="4" fillId="2"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0" borderId="0" xfId="0" applyFont="1"/>
    <xf numFmtId="0" fontId="4" fillId="0" borderId="0" xfId="0" applyFont="1"/>
    <xf numFmtId="0" fontId="2" fillId="0" borderId="1" xfId="0" applyFont="1" applyBorder="1" applyAlignment="1">
      <alignment horizontal="center" vertical="center"/>
    </xf>
    <xf numFmtId="0" fontId="4" fillId="0" borderId="10" xfId="0" applyFont="1" applyFill="1" applyBorder="1" applyAlignment="1">
      <alignment vertical="center"/>
    </xf>
    <xf numFmtId="0" fontId="2" fillId="2"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Border="1" applyAlignment="1">
      <alignment horizontal="center" vertical="center"/>
    </xf>
    <xf numFmtId="0" fontId="8" fillId="0" borderId="3" xfId="0" applyFont="1" applyFill="1" applyBorder="1" applyAlignment="1">
      <alignment horizontal="center" wrapText="1"/>
    </xf>
    <xf numFmtId="0" fontId="8" fillId="0" borderId="0" xfId="0" applyFont="1" applyFill="1" applyBorder="1" applyAlignment="1">
      <alignment horizontal="center" wrapText="1"/>
    </xf>
    <xf numFmtId="0" fontId="6" fillId="0" borderId="0" xfId="0" applyFont="1" applyAlignment="1">
      <alignment horizontal="center"/>
    </xf>
    <xf numFmtId="2" fontId="6" fillId="0" borderId="11" xfId="0" applyNumberFormat="1" applyFont="1" applyFill="1" applyBorder="1" applyAlignment="1">
      <alignment horizontal="center"/>
    </xf>
    <xf numFmtId="0" fontId="6" fillId="0" borderId="3" xfId="0" applyFont="1" applyFill="1" applyBorder="1" applyAlignment="1">
      <alignment horizontal="center"/>
    </xf>
    <xf numFmtId="2" fontId="6" fillId="0" borderId="13" xfId="0" applyNumberFormat="1" applyFont="1" applyFill="1" applyBorder="1" applyAlignment="1">
      <alignment horizont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0" xfId="0" applyFont="1" applyAlignment="1">
      <alignment horizontal="center" vertical="center"/>
    </xf>
    <xf numFmtId="2" fontId="6" fillId="0" borderId="11" xfId="0" applyNumberFormat="1" applyFont="1" applyFill="1" applyBorder="1" applyAlignment="1">
      <alignment horizontal="center" vertical="center"/>
    </xf>
    <xf numFmtId="2" fontId="6" fillId="0" borderId="13" xfId="0" applyNumberFormat="1"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2" fillId="0" borderId="2" xfId="0" applyFont="1" applyBorder="1" applyAlignment="1">
      <alignment horizontal="center" vertical="center"/>
    </xf>
    <xf numFmtId="0" fontId="1" fillId="0" borderId="2" xfId="0" applyFont="1" applyBorder="1" applyAlignment="1">
      <alignment horizontal="justify" vertical="center"/>
    </xf>
    <xf numFmtId="0" fontId="3" fillId="0" borderId="25"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 fillId="0" borderId="6" xfId="0" applyFont="1" applyBorder="1" applyAlignment="1">
      <alignment horizontal="justify"/>
    </xf>
    <xf numFmtId="0" fontId="2" fillId="0" borderId="29" xfId="0"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Border="1"/>
    <xf numFmtId="0" fontId="1" fillId="0" borderId="0" xfId="0" applyFont="1"/>
    <xf numFmtId="0" fontId="1" fillId="0" borderId="10" xfId="0" applyFont="1" applyFill="1" applyBorder="1" applyAlignment="1">
      <alignment horizontal="center" vertical="center" wrapText="1"/>
    </xf>
    <xf numFmtId="0" fontId="0" fillId="0" borderId="10" xfId="0" applyBorder="1" applyAlignment="1">
      <alignment horizontal="center"/>
    </xf>
    <xf numFmtId="0" fontId="0" fillId="0" borderId="30" xfId="0"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0" fillId="0" borderId="3" xfId="0" applyBorder="1" applyAlignment="1">
      <alignment horizontal="center"/>
    </xf>
    <xf numFmtId="0" fontId="0" fillId="0" borderId="32" xfId="0"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19" xfId="0" applyFont="1" applyBorder="1" applyAlignment="1">
      <alignment horizontal="center"/>
    </xf>
    <xf numFmtId="0" fontId="8"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1" fillId="0" borderId="3"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3" borderId="1" xfId="0" applyFont="1" applyFill="1" applyBorder="1" applyAlignment="1">
      <alignment horizontal="center"/>
    </xf>
    <xf numFmtId="0" fontId="9"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0" xfId="0" applyAlignment="1"/>
    <xf numFmtId="0" fontId="6" fillId="0" borderId="0" xfId="0" applyFont="1" applyFill="1" applyBorder="1" applyAlignment="1">
      <alignment horizontal="center" vertical="center"/>
    </xf>
    <xf numFmtId="0" fontId="6" fillId="0" borderId="0" xfId="0" applyFont="1" applyAlignment="1">
      <alignment horizontal="left" vertical="center"/>
    </xf>
    <xf numFmtId="0" fontId="6" fillId="0" borderId="2" xfId="0" applyFont="1" applyBorder="1"/>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6" fillId="0" borderId="2" xfId="0" applyFont="1" applyBorder="1" applyAlignment="1">
      <alignment vertical="top" wrapText="1"/>
    </xf>
    <xf numFmtId="0" fontId="0" fillId="0" borderId="0" xfId="0" applyBorder="1"/>
    <xf numFmtId="2" fontId="4" fillId="0" borderId="10" xfId="0" applyNumberFormat="1" applyFont="1" applyFill="1" applyBorder="1" applyAlignment="1">
      <alignment horizontal="center" vertical="center"/>
    </xf>
    <xf numFmtId="2" fontId="4" fillId="2" borderId="22" xfId="0" applyNumberFormat="1" applyFont="1" applyFill="1" applyBorder="1" applyAlignment="1">
      <alignment horizontal="center" vertical="center"/>
    </xf>
    <xf numFmtId="2" fontId="4" fillId="2" borderId="23" xfId="0" applyNumberFormat="1" applyFont="1" applyFill="1" applyBorder="1" applyAlignment="1">
      <alignment horizontal="center" vertical="center"/>
    </xf>
    <xf numFmtId="2" fontId="0" fillId="0" borderId="19" xfId="0" applyNumberFormat="1" applyBorder="1"/>
    <xf numFmtId="2" fontId="4" fillId="0" borderId="31"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2" fontId="4" fillId="0" borderId="30" xfId="0" applyNumberFormat="1"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Border="1"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left" vertical="center" wrapText="1"/>
    </xf>
    <xf numFmtId="0" fontId="11" fillId="0" borderId="11" xfId="0" applyFont="1" applyFill="1" applyBorder="1" applyAlignment="1">
      <alignment horizontal="left" vertical="center"/>
    </xf>
    <xf numFmtId="0" fontId="11" fillId="0" borderId="13" xfId="0" applyFont="1" applyFill="1" applyBorder="1" applyAlignment="1">
      <alignment horizontal="left"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wrapText="1"/>
    </xf>
    <xf numFmtId="0" fontId="1" fillId="0" borderId="36" xfId="0" applyFont="1" applyBorder="1" applyAlignment="1">
      <alignment horizontal="justify"/>
    </xf>
    <xf numFmtId="0" fontId="1" fillId="0" borderId="37" xfId="0" applyFont="1" applyBorder="1" applyAlignment="1">
      <alignment horizontal="justify"/>
    </xf>
    <xf numFmtId="0" fontId="2" fillId="0" borderId="0" xfId="0" applyFont="1" applyBorder="1" applyAlignment="1">
      <alignment horizontal="center" vertical="center"/>
    </xf>
    <xf numFmtId="0" fontId="1" fillId="0" borderId="10"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9" fillId="3" borderId="2" xfId="0" applyFont="1" applyFill="1" applyBorder="1" applyAlignment="1">
      <alignment horizontal="center" vertical="center"/>
    </xf>
    <xf numFmtId="2" fontId="0" fillId="0" borderId="2" xfId="0" applyNumberFormat="1" applyBorder="1" applyAlignment="1">
      <alignment horizontal="center" vertical="center"/>
    </xf>
    <xf numFmtId="0" fontId="1" fillId="0" borderId="15" xfId="0" applyFont="1" applyFill="1" applyBorder="1" applyAlignment="1">
      <alignment horizontal="center"/>
    </xf>
    <xf numFmtId="0" fontId="1" fillId="0" borderId="8" xfId="0" applyFont="1" applyFill="1" applyBorder="1" applyAlignment="1">
      <alignment horizontal="center"/>
    </xf>
    <xf numFmtId="0" fontId="1" fillId="0" borderId="3" xfId="0" applyFont="1" applyFill="1" applyBorder="1" applyAlignment="1">
      <alignment horizontal="center" vertical="center"/>
    </xf>
    <xf numFmtId="0" fontId="10" fillId="0" borderId="4" xfId="0" applyFont="1" applyBorder="1" applyAlignment="1">
      <alignment horizontal="center" vertical="center"/>
    </xf>
    <xf numFmtId="0" fontId="10" fillId="0" borderId="35"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vertical="center" wrapText="1"/>
    </xf>
    <xf numFmtId="0" fontId="8" fillId="0" borderId="10" xfId="0" applyFont="1" applyFill="1" applyBorder="1" applyAlignment="1">
      <alignment horizontal="center" wrapText="1"/>
    </xf>
    <xf numFmtId="0" fontId="10" fillId="0" borderId="21" xfId="0" applyFont="1" applyBorder="1" applyAlignment="1">
      <alignment horizontal="center" vertical="center"/>
    </xf>
    <xf numFmtId="0" fontId="10" fillId="0" borderId="4" xfId="0" applyFont="1" applyFill="1" applyBorder="1" applyAlignment="1">
      <alignment horizontal="center" vertical="center" wrapText="1"/>
    </xf>
    <xf numFmtId="0" fontId="1" fillId="0" borderId="6" xfId="0" applyFont="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0" fillId="0" borderId="0" xfId="0"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0" fontId="6" fillId="0" borderId="0" xfId="0" applyFont="1" applyBorder="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1" fillId="0" borderId="10"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10" xfId="0" applyFont="1" applyBorder="1"/>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2" xfId="0" applyFont="1" applyBorder="1"/>
    <xf numFmtId="0" fontId="6" fillId="0" borderId="0" xfId="0" applyFont="1"/>
    <xf numFmtId="0" fontId="8" fillId="0" borderId="2" xfId="0" applyFont="1" applyBorder="1"/>
    <xf numFmtId="0" fontId="6" fillId="0" borderId="0"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xf numFmtId="49" fontId="6" fillId="0" borderId="2" xfId="0" applyNumberFormat="1" applyFont="1" applyBorder="1" applyAlignment="1">
      <alignment horizontal="center" vertical="center"/>
    </xf>
    <xf numFmtId="0" fontId="8" fillId="0" borderId="0" xfId="0" applyFont="1"/>
    <xf numFmtId="0" fontId="8" fillId="0" borderId="0" xfId="0" applyFont="1" applyBorder="1"/>
    <xf numFmtId="49" fontId="6" fillId="0" borderId="0" xfId="0" applyNumberFormat="1" applyFont="1" applyBorder="1"/>
    <xf numFmtId="2" fontId="0" fillId="0" borderId="0" xfId="0" applyNumberFormat="1"/>
    <xf numFmtId="0" fontId="2" fillId="0" borderId="18"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2" fontId="4" fillId="0" borderId="32" xfId="0" applyNumberFormat="1" applyFont="1" applyFill="1" applyBorder="1" applyAlignment="1">
      <alignment horizontal="center" vertical="center"/>
    </xf>
    <xf numFmtId="2" fontId="4" fillId="2" borderId="24"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8" fillId="0" borderId="35" xfId="0" applyFont="1" applyFill="1" applyBorder="1" applyAlignment="1">
      <alignment horizontal="center" wrapText="1"/>
    </xf>
    <xf numFmtId="0" fontId="11" fillId="0" borderId="35" xfId="0" applyFont="1" applyFill="1" applyBorder="1" applyAlignment="1">
      <alignment horizontal="left" vertical="center" wrapText="1"/>
    </xf>
    <xf numFmtId="0" fontId="8" fillId="0" borderId="8" xfId="0" applyFont="1" applyFill="1" applyBorder="1" applyAlignment="1">
      <alignment horizontal="center" wrapText="1"/>
    </xf>
    <xf numFmtId="0" fontId="10" fillId="0" borderId="8" xfId="0" applyFont="1" applyFill="1" applyBorder="1" applyAlignment="1">
      <alignment horizontal="center" vertical="center" wrapText="1"/>
    </xf>
    <xf numFmtId="0" fontId="11" fillId="0" borderId="40" xfId="0" applyFont="1" applyFill="1" applyBorder="1" applyAlignment="1">
      <alignment horizontal="left" vertical="center"/>
    </xf>
    <xf numFmtId="0" fontId="11" fillId="0" borderId="8" xfId="0" applyFont="1" applyFill="1" applyBorder="1" applyAlignment="1">
      <alignment horizontal="left" vertical="center" wrapText="1"/>
    </xf>
    <xf numFmtId="0" fontId="11" fillId="0" borderId="43" xfId="0" applyFont="1" applyFill="1" applyBorder="1" applyAlignment="1">
      <alignment horizontal="left" vertical="center"/>
    </xf>
    <xf numFmtId="0" fontId="10" fillId="0" borderId="2" xfId="0"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12" xfId="0" applyFont="1" applyFill="1" applyBorder="1" applyAlignment="1">
      <alignment horizontal="left" vertical="center"/>
    </xf>
    <xf numFmtId="0" fontId="11" fillId="0" borderId="8" xfId="0" applyFont="1" applyFill="1" applyBorder="1" applyAlignment="1">
      <alignment vertical="center" wrapText="1"/>
    </xf>
    <xf numFmtId="0" fontId="2" fillId="0" borderId="37" xfId="0" applyFont="1" applyBorder="1" applyAlignment="1">
      <alignment horizontal="center" vertical="center"/>
    </xf>
    <xf numFmtId="0" fontId="10" fillId="0" borderId="44" xfId="0" applyFont="1" applyFill="1" applyBorder="1" applyAlignment="1">
      <alignment horizontal="center" vertical="center" wrapText="1"/>
    </xf>
    <xf numFmtId="0" fontId="11" fillId="0" borderId="44" xfId="0" applyFont="1" applyFill="1" applyBorder="1" applyAlignment="1">
      <alignment horizontal="left" vertical="center" wrapText="1"/>
    </xf>
    <xf numFmtId="0" fontId="11" fillId="0" borderId="45" xfId="0" applyFont="1" applyFill="1" applyBorder="1" applyAlignment="1">
      <alignment horizontal="left" vertical="center"/>
    </xf>
    <xf numFmtId="0" fontId="11" fillId="0" borderId="35" xfId="0" applyNumberFormat="1" applyFont="1" applyFill="1" applyBorder="1" applyAlignment="1">
      <alignment horizontal="left" vertical="center" wrapText="1"/>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0" fontId="8" fillId="0" borderId="44" xfId="0" applyFont="1" applyFill="1" applyBorder="1" applyAlignment="1">
      <alignment horizontal="center" wrapText="1"/>
    </xf>
    <xf numFmtId="0" fontId="8" fillId="0" borderId="2" xfId="0" applyFont="1" applyFill="1" applyBorder="1" applyAlignment="1">
      <alignment horizontal="center" wrapText="1"/>
    </xf>
    <xf numFmtId="2" fontId="6" fillId="0" borderId="40" xfId="0" applyNumberFormat="1" applyFont="1" applyFill="1" applyBorder="1" applyAlignment="1">
      <alignment horizontal="center" vertical="center"/>
    </xf>
    <xf numFmtId="0" fontId="8" fillId="0" borderId="22" xfId="0" applyFont="1" applyFill="1" applyBorder="1" applyAlignment="1">
      <alignment horizontal="center" wrapText="1"/>
    </xf>
    <xf numFmtId="0" fontId="8" fillId="0" borderId="23" xfId="0" applyFont="1" applyFill="1" applyBorder="1" applyAlignment="1">
      <alignment horizontal="center" wrapText="1"/>
    </xf>
    <xf numFmtId="0" fontId="8" fillId="0" borderId="24" xfId="0" applyFont="1" applyFill="1" applyBorder="1" applyAlignment="1">
      <alignment horizontal="center" wrapText="1"/>
    </xf>
    <xf numFmtId="0" fontId="11" fillId="0" borderId="46" xfId="0" applyFont="1" applyFill="1" applyBorder="1" applyAlignment="1">
      <alignment horizontal="center"/>
    </xf>
    <xf numFmtId="0" fontId="11" fillId="0" borderId="47" xfId="0" applyFont="1" applyFill="1" applyBorder="1" applyAlignment="1">
      <alignment horizontal="center"/>
    </xf>
    <xf numFmtId="0" fontId="11" fillId="0" borderId="48" xfId="0" applyFont="1" applyFill="1" applyBorder="1" applyAlignment="1">
      <alignment horizontal="center"/>
    </xf>
    <xf numFmtId="2" fontId="6" fillId="0" borderId="22" xfId="0" applyNumberFormat="1" applyFont="1" applyFill="1" applyBorder="1" applyAlignment="1">
      <alignment horizontal="center" vertical="center"/>
    </xf>
    <xf numFmtId="2" fontId="6" fillId="0" borderId="23" xfId="0" applyNumberFormat="1" applyFont="1" applyFill="1" applyBorder="1" applyAlignment="1">
      <alignment horizontal="center" vertical="center"/>
    </xf>
    <xf numFmtId="2" fontId="6" fillId="0" borderId="24" xfId="0" applyNumberFormat="1"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8" xfId="0" applyFont="1" applyFill="1" applyBorder="1" applyAlignment="1">
      <alignment horizontal="center" vertical="center" wrapText="1"/>
    </xf>
    <xf numFmtId="2" fontId="6" fillId="0" borderId="43" xfId="0" applyNumberFormat="1" applyFont="1" applyFill="1" applyBorder="1" applyAlignment="1">
      <alignment horizontal="center"/>
    </xf>
    <xf numFmtId="0" fontId="1" fillId="0" borderId="3" xfId="0" applyFont="1" applyFill="1" applyBorder="1" applyAlignment="1">
      <alignment horizontal="center"/>
    </xf>
    <xf numFmtId="0" fontId="8" fillId="0" borderId="35" xfId="0" applyFont="1" applyFill="1" applyBorder="1" applyAlignment="1">
      <alignment horizontal="center" vertical="center" wrapText="1"/>
    </xf>
    <xf numFmtId="0" fontId="1" fillId="0" borderId="35" xfId="0" applyFont="1" applyFill="1" applyBorder="1" applyAlignment="1">
      <alignment horizontal="center"/>
    </xf>
    <xf numFmtId="2" fontId="6" fillId="0" borderId="40" xfId="0" applyNumberFormat="1" applyFont="1" applyFill="1" applyBorder="1" applyAlignment="1">
      <alignment horizontal="center"/>
    </xf>
    <xf numFmtId="0" fontId="1" fillId="0" borderId="10" xfId="0" applyFont="1" applyFill="1" applyBorder="1" applyAlignment="1">
      <alignment horizontal="center"/>
    </xf>
    <xf numFmtId="2" fontId="6" fillId="0" borderId="4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10" fillId="0" borderId="37"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Fill="1" applyBorder="1" applyAlignment="1">
      <alignment horizontal="center" vertical="center" wrapText="1"/>
    </xf>
    <xf numFmtId="164" fontId="0" fillId="0" borderId="0" xfId="0" applyNumberFormat="1"/>
    <xf numFmtId="1" fontId="9" fillId="3" borderId="2" xfId="0" applyNumberFormat="1" applyFont="1" applyFill="1" applyBorder="1" applyAlignment="1">
      <alignment horizontal="center" vertical="center"/>
    </xf>
    <xf numFmtId="0" fontId="6" fillId="0" borderId="0" xfId="0" applyFont="1" applyBorder="1" applyAlignment="1">
      <alignment horizontal="justify"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6" fillId="3" borderId="2" xfId="0" applyFont="1" applyFill="1" applyBorder="1"/>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2" fillId="0" borderId="1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3" xfId="0" applyFont="1" applyFill="1" applyBorder="1" applyAlignment="1">
      <alignment horizontal="center" vertical="center"/>
    </xf>
    <xf numFmtId="0" fontId="4" fillId="0" borderId="0" xfId="0" applyFont="1" applyAlignment="1">
      <alignment horizontal="left" vertical="center" wrapText="1"/>
    </xf>
    <xf numFmtId="0" fontId="0" fillId="0" borderId="0" xfId="0" applyAlignment="1">
      <alignment wrapText="1"/>
    </xf>
    <xf numFmtId="0" fontId="2" fillId="0" borderId="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1" fillId="0" borderId="0" xfId="0" applyFont="1" applyFill="1" applyBorder="1" applyAlignment="1">
      <alignment horizontal="justify" vertical="center" wrapText="1"/>
    </xf>
    <xf numFmtId="0" fontId="0" fillId="0" borderId="0" xfId="0" applyAlignment="1"/>
    <xf numFmtId="0" fontId="2" fillId="0" borderId="0" xfId="0" applyFont="1" applyAlignment="1">
      <alignment horizontal="center" wrapText="1"/>
    </xf>
    <xf numFmtId="0" fontId="4" fillId="0" borderId="0" xfId="0" applyFont="1" applyAlignment="1">
      <alignment horizontal="center"/>
    </xf>
    <xf numFmtId="0" fontId="8" fillId="0" borderId="2" xfId="0" applyFont="1" applyBorder="1" applyAlignment="1">
      <alignment horizontal="center" vertical="center"/>
    </xf>
    <xf numFmtId="0" fontId="6" fillId="0" borderId="0" xfId="0" applyFont="1" applyBorder="1" applyAlignment="1">
      <alignment horizontal="center" vertical="center" wrapText="1"/>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Border="1" applyAlignment="1">
      <alignment horizontal="center" vertical="center"/>
    </xf>
    <xf numFmtId="0" fontId="8" fillId="0" borderId="17"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10" fillId="0" borderId="36" xfId="0" applyFont="1" applyBorder="1" applyAlignment="1">
      <alignment horizontal="center" vertical="center"/>
    </xf>
    <xf numFmtId="0" fontId="0" fillId="0" borderId="37" xfId="0" applyBorder="1" applyAlignment="1">
      <alignment horizontal="center" vertical="center"/>
    </xf>
    <xf numFmtId="0" fontId="8"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10" fillId="0" borderId="5" xfId="0" applyFont="1" applyBorder="1" applyAlignment="1">
      <alignment horizontal="center" vertical="center"/>
    </xf>
    <xf numFmtId="0" fontId="10" fillId="0" borderId="42" xfId="0" applyFont="1" applyBorder="1" applyAlignment="1">
      <alignment horizontal="center"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2"/>
  <sheetViews>
    <sheetView tabSelected="1" view="pageBreakPreview" zoomScaleNormal="100" zoomScaleSheetLayoutView="100" workbookViewId="0">
      <selection activeCell="S2" sqref="S2"/>
    </sheetView>
  </sheetViews>
  <sheetFormatPr defaultColWidth="9.109375" defaultRowHeight="13.2" x14ac:dyDescent="0.25"/>
  <cols>
    <col min="1" max="1" width="9.109375" style="39"/>
    <col min="2" max="2" width="0.88671875" style="39" customWidth="1"/>
    <col min="3" max="3" width="6.44140625" style="39" customWidth="1"/>
    <col min="4" max="4" width="31.5546875" style="39" customWidth="1"/>
    <col min="5" max="5" width="19.5546875" style="39" customWidth="1"/>
    <col min="6" max="7" width="9.109375" style="39"/>
    <col min="8" max="8" width="9.88671875" style="39" customWidth="1"/>
    <col min="9" max="9" width="7.6640625" style="39" customWidth="1"/>
    <col min="10" max="10" width="12" style="39" bestFit="1" customWidth="1"/>
    <col min="11" max="11" width="9.109375" style="39"/>
    <col min="12" max="12" width="0.88671875" style="39" customWidth="1"/>
    <col min="13" max="13" width="9.109375" style="39"/>
    <col min="14" max="14" width="18.44140625" style="39" customWidth="1"/>
    <col min="15" max="15" width="15.44140625" style="39" customWidth="1"/>
    <col min="16" max="17" width="9.109375" style="39"/>
    <col min="18" max="18" width="9.88671875" style="39" customWidth="1"/>
    <col min="19" max="19" width="11" style="39" customWidth="1"/>
    <col min="20" max="20" width="9.109375" style="39" customWidth="1"/>
    <col min="21" max="16384" width="9.109375" style="39"/>
  </cols>
  <sheetData>
    <row r="1" spans="1:22" ht="21.6" thickBot="1" x14ac:dyDescent="0.3">
      <c r="A1"/>
      <c r="B1"/>
      <c r="C1" s="202" t="s">
        <v>119</v>
      </c>
      <c r="D1" s="203"/>
      <c r="E1" s="203"/>
      <c r="F1" s="203"/>
      <c r="G1" s="203"/>
      <c r="H1" s="204"/>
      <c r="I1"/>
      <c r="J1"/>
      <c r="K1"/>
      <c r="L1"/>
      <c r="M1"/>
      <c r="N1"/>
      <c r="O1"/>
      <c r="P1"/>
      <c r="Q1"/>
      <c r="R1"/>
      <c r="S1"/>
    </row>
    <row r="2" spans="1:22" ht="39" customHeight="1" thickBot="1" x14ac:dyDescent="0.3">
      <c r="A2" s="14" t="s">
        <v>1</v>
      </c>
      <c r="B2"/>
      <c r="C2" s="4" t="s">
        <v>6</v>
      </c>
      <c r="D2" s="4" t="s">
        <v>0</v>
      </c>
      <c r="E2" s="121" t="s">
        <v>2</v>
      </c>
      <c r="F2" s="122" t="s">
        <v>3</v>
      </c>
      <c r="G2" s="4" t="s">
        <v>4</v>
      </c>
      <c r="H2" s="11" t="s">
        <v>5</v>
      </c>
      <c r="I2" s="137" t="s">
        <v>41</v>
      </c>
      <c r="J2"/>
      <c r="K2"/>
      <c r="L2"/>
      <c r="M2" s="202" t="s">
        <v>119</v>
      </c>
      <c r="N2" s="203"/>
      <c r="O2" s="203"/>
      <c r="P2" s="203"/>
      <c r="Q2" s="203"/>
      <c r="R2" s="204"/>
      <c r="S2"/>
    </row>
    <row r="3" spans="1:22" ht="14.4" thickBot="1" x14ac:dyDescent="0.3">
      <c r="A3" s="27">
        <f t="shared" ref="A3:A34" si="0">RANK(I3,$I$3:$I$72,1)</f>
        <v>1</v>
      </c>
      <c r="B3"/>
      <c r="C3" s="6">
        <v>29</v>
      </c>
      <c r="D3" s="116" t="str">
        <f>IF(přihlášky!$G$21="X",přihlášky!$E$21,přihlášky!$H$21)</f>
        <v>Nýdl Jakub</v>
      </c>
      <c r="E3" s="88" t="str">
        <f>Startovky!E32</f>
        <v>SDH Strážkovice</v>
      </c>
      <c r="F3" s="69">
        <v>17.98</v>
      </c>
      <c r="G3" s="75">
        <v>17.559999999999999</v>
      </c>
      <c r="H3" s="70">
        <f t="shared" ref="H3:H34" si="1">IF(AND(F3=0,G3=0),"diskval.",IF(AND(F3&gt;0,G3&gt;0),MIN(F3:G3),IF(F3&gt;0,F3,G3)))</f>
        <v>17.559999999999999</v>
      </c>
      <c r="I3">
        <f t="shared" ref="I3:I34" si="2">IF(F3+G3=0,1000,H3+((IF(F3&gt;0,F3,100)+IF(G3&gt;0,G3,100))/100000))</f>
        <v>17.560355399999999</v>
      </c>
      <c r="J3"/>
      <c r="K3" s="7"/>
      <c r="L3"/>
      <c r="M3" s="205" t="str">
        <f>přihlášky!$C$7</f>
        <v>SDH Strážkovice</v>
      </c>
      <c r="N3" s="206"/>
      <c r="O3" s="206"/>
      <c r="P3" s="206"/>
      <c r="Q3" s="207"/>
      <c r="R3"/>
      <c r="S3"/>
    </row>
    <row r="4" spans="1:22" ht="12.75" customHeight="1" x14ac:dyDescent="0.25">
      <c r="A4" s="28">
        <f t="shared" si="0"/>
        <v>2</v>
      </c>
      <c r="B4"/>
      <c r="C4" s="119">
        <v>22</v>
      </c>
      <c r="D4" s="123" t="str">
        <f>IF(přihlášky!$G$20="X",přihlášky!$E$20,přihlášky!$H$20)</f>
        <v>Völfel David</v>
      </c>
      <c r="E4" s="89" t="str">
        <f>Startovky!E25</f>
        <v>SDH Strážkovice</v>
      </c>
      <c r="F4" s="2">
        <v>18.59</v>
      </c>
      <c r="G4" s="73">
        <v>17.93</v>
      </c>
      <c r="H4" s="71">
        <f t="shared" si="1"/>
        <v>17.93</v>
      </c>
      <c r="I4">
        <f t="shared" si="2"/>
        <v>17.930365200000001</v>
      </c>
      <c r="J4" s="199">
        <v>1</v>
      </c>
      <c r="K4" s="27">
        <v>1</v>
      </c>
      <c r="L4"/>
      <c r="M4" s="27">
        <v>29</v>
      </c>
      <c r="N4" s="138" t="s">
        <v>47</v>
      </c>
      <c r="O4" s="88" t="s">
        <v>51</v>
      </c>
      <c r="P4" s="69">
        <v>17.98</v>
      </c>
      <c r="Q4" s="75">
        <v>17.559999999999999</v>
      </c>
      <c r="R4" s="70">
        <v>17.559999999999999</v>
      </c>
      <c r="S4"/>
    </row>
    <row r="5" spans="1:22" ht="12.75" customHeight="1" x14ac:dyDescent="0.25">
      <c r="A5" s="28">
        <f t="shared" si="0"/>
        <v>3</v>
      </c>
      <c r="B5"/>
      <c r="C5" s="119">
        <v>27</v>
      </c>
      <c r="D5" s="123" t="str">
        <f>IF(přihlášky!$G$85="X",přihlášky!$E$85,přihlášky!$H$85)</f>
        <v>Pěnča Ivan</v>
      </c>
      <c r="E5" s="89" t="str">
        <f>Startovky!E30</f>
        <v>SDH Hoštice u Volyně</v>
      </c>
      <c r="F5" s="2">
        <v>18.649999999999999</v>
      </c>
      <c r="G5" s="73">
        <v>17.95</v>
      </c>
      <c r="H5" s="71">
        <f t="shared" si="1"/>
        <v>17.95</v>
      </c>
      <c r="I5">
        <f t="shared" si="2"/>
        <v>17.950365999999999</v>
      </c>
      <c r="J5" s="200"/>
      <c r="K5" s="28">
        <v>2</v>
      </c>
      <c r="L5"/>
      <c r="M5" s="28">
        <v>22</v>
      </c>
      <c r="N5" s="76" t="s">
        <v>46</v>
      </c>
      <c r="O5" s="89" t="s">
        <v>51</v>
      </c>
      <c r="P5" s="2">
        <v>18.59</v>
      </c>
      <c r="Q5" s="73">
        <v>17.93</v>
      </c>
      <c r="R5" s="71">
        <v>17.93</v>
      </c>
      <c r="S5"/>
    </row>
    <row r="6" spans="1:22" ht="12.75" customHeight="1" x14ac:dyDescent="0.25">
      <c r="A6" s="28">
        <f t="shared" si="0"/>
        <v>4</v>
      </c>
      <c r="B6"/>
      <c r="C6" s="119">
        <v>41</v>
      </c>
      <c r="D6" s="124" t="str">
        <f>IF(přihlášky!$G$87="X",přihlášky!$E$87,přihlášky!$H$87)</f>
        <v>Častoral Adam</v>
      </c>
      <c r="E6" s="89" t="str">
        <f>Startovky!E47</f>
        <v>SDH Hoštice u Volyně</v>
      </c>
      <c r="F6" s="2">
        <v>20.28</v>
      </c>
      <c r="G6" s="73">
        <v>18.41</v>
      </c>
      <c r="H6" s="71">
        <f t="shared" si="1"/>
        <v>18.41</v>
      </c>
      <c r="I6">
        <f t="shared" si="2"/>
        <v>18.410386899999999</v>
      </c>
      <c r="J6" s="200"/>
      <c r="K6" s="28">
        <v>8</v>
      </c>
      <c r="L6"/>
      <c r="M6" s="28">
        <v>50</v>
      </c>
      <c r="N6" s="78" t="s">
        <v>56</v>
      </c>
      <c r="O6" s="89" t="s">
        <v>51</v>
      </c>
      <c r="P6" s="2">
        <v>19.21</v>
      </c>
      <c r="Q6" s="73">
        <v>18.82</v>
      </c>
      <c r="R6" s="71">
        <v>18.82</v>
      </c>
      <c r="S6"/>
    </row>
    <row r="7" spans="1:22" ht="12.75" customHeight="1" x14ac:dyDescent="0.25">
      <c r="A7" s="28">
        <f t="shared" si="0"/>
        <v>5</v>
      </c>
      <c r="B7"/>
      <c r="C7" s="119">
        <v>31</v>
      </c>
      <c r="D7" s="123" t="str">
        <f>IF(přihlášky!$G$47="X",přihlášky!$E$47,přihlášky!$H$47)</f>
        <v>Novák Dominik</v>
      </c>
      <c r="E7" s="89" t="str">
        <f>Startovky!E34</f>
        <v>SDH Pikov</v>
      </c>
      <c r="F7" s="2">
        <v>18.43</v>
      </c>
      <c r="G7" s="73">
        <v>18.600000000000001</v>
      </c>
      <c r="H7" s="71">
        <f t="shared" si="1"/>
        <v>18.43</v>
      </c>
      <c r="I7">
        <f t="shared" si="2"/>
        <v>18.4303703</v>
      </c>
      <c r="J7" s="200"/>
      <c r="K7" s="28">
        <v>11</v>
      </c>
      <c r="L7"/>
      <c r="M7" s="28">
        <v>15</v>
      </c>
      <c r="N7" s="77" t="s">
        <v>54</v>
      </c>
      <c r="O7" s="89" t="s">
        <v>51</v>
      </c>
      <c r="P7" s="2">
        <v>20.76</v>
      </c>
      <c r="Q7" s="73">
        <v>19.07</v>
      </c>
      <c r="R7" s="71">
        <v>19.07</v>
      </c>
      <c r="S7"/>
    </row>
    <row r="8" spans="1:22" ht="12.75" customHeight="1" x14ac:dyDescent="0.25">
      <c r="A8" s="28">
        <f t="shared" si="0"/>
        <v>6</v>
      </c>
      <c r="B8"/>
      <c r="C8" s="119">
        <v>48</v>
      </c>
      <c r="D8" s="124" t="str">
        <f>IF(přihlášky!$G$88="X",přihlášky!$E$88,přihlášky!$H$88)</f>
        <v>Švehla Marek</v>
      </c>
      <c r="E8" s="89" t="str">
        <f>Startovky!E54</f>
        <v>SDH Hoštice u Volyně</v>
      </c>
      <c r="F8" s="2">
        <v>18.53</v>
      </c>
      <c r="G8" s="73"/>
      <c r="H8" s="71">
        <f t="shared" si="1"/>
        <v>18.53</v>
      </c>
      <c r="I8">
        <f t="shared" si="2"/>
        <v>18.531185300000001</v>
      </c>
      <c r="J8" s="200"/>
      <c r="K8" s="28">
        <v>12</v>
      </c>
      <c r="L8"/>
      <c r="M8" s="28">
        <v>36</v>
      </c>
      <c r="N8" s="76" t="s">
        <v>55</v>
      </c>
      <c r="O8" s="89" t="s">
        <v>51</v>
      </c>
      <c r="P8" s="2">
        <v>19.11</v>
      </c>
      <c r="Q8" s="73">
        <v>29.91</v>
      </c>
      <c r="R8" s="71">
        <v>19.11</v>
      </c>
      <c r="S8"/>
    </row>
    <row r="9" spans="1:22" ht="13.5" customHeight="1" thickBot="1" x14ac:dyDescent="0.3">
      <c r="A9" s="28">
        <f t="shared" si="0"/>
        <v>7</v>
      </c>
      <c r="B9"/>
      <c r="C9" s="119">
        <v>10</v>
      </c>
      <c r="D9" s="123" t="str">
        <f>IF(přihlášky!$G$44="X",přihlášky!$E$44,přihlášky!$H$44)</f>
        <v>Kopecký Jan</v>
      </c>
      <c r="E9" s="89" t="str">
        <f>Startovky!E13</f>
        <v>SDH Pikov</v>
      </c>
      <c r="F9" s="2">
        <v>18.84</v>
      </c>
      <c r="G9" s="73">
        <v>18.63</v>
      </c>
      <c r="H9" s="71">
        <f t="shared" si="1"/>
        <v>18.63</v>
      </c>
      <c r="I9">
        <f t="shared" si="2"/>
        <v>18.630374699999997</v>
      </c>
      <c r="J9" s="201"/>
      <c r="K9" s="29">
        <v>16</v>
      </c>
      <c r="L9"/>
      <c r="M9" s="29">
        <v>8</v>
      </c>
      <c r="N9" s="139" t="s">
        <v>53</v>
      </c>
      <c r="O9" s="90" t="s">
        <v>51</v>
      </c>
      <c r="P9" s="3">
        <v>19.39</v>
      </c>
      <c r="Q9" s="140">
        <v>19.7</v>
      </c>
      <c r="R9" s="141">
        <v>19.39</v>
      </c>
      <c r="S9"/>
      <c r="T9" s="39" t="s">
        <v>40</v>
      </c>
      <c r="V9"/>
    </row>
    <row r="10" spans="1:22" ht="14.4" thickBot="1" x14ac:dyDescent="0.3">
      <c r="A10" s="28">
        <f t="shared" si="0"/>
        <v>8</v>
      </c>
      <c r="B10"/>
      <c r="C10" s="119">
        <v>50</v>
      </c>
      <c r="D10" s="124" t="str">
        <f>IF(přihlášky!$G$24="X",přihlášky!$E$24,přihlášky!$H$24)</f>
        <v>Bouška Ondřej</v>
      </c>
      <c r="E10" s="89" t="str">
        <f>Startovky!E56</f>
        <v>SDH Strážkovice</v>
      </c>
      <c r="F10" s="2">
        <v>19.21</v>
      </c>
      <c r="G10" s="73">
        <v>18.82</v>
      </c>
      <c r="H10" s="71">
        <f t="shared" si="1"/>
        <v>18.82</v>
      </c>
      <c r="I10">
        <f t="shared" si="2"/>
        <v>18.8203803</v>
      </c>
      <c r="J10" s="9" t="s">
        <v>20</v>
      </c>
      <c r="K10" s="79">
        <f>RANK(T10,T10:T16,1)</f>
        <v>1</v>
      </c>
      <c r="L10"/>
      <c r="M10"/>
      <c r="N10"/>
      <c r="O10"/>
      <c r="P10"/>
      <c r="Q10"/>
      <c r="R10" s="72">
        <f>SUM(R4:R9)</f>
        <v>111.88</v>
      </c>
      <c r="S10" s="38" t="s">
        <v>27</v>
      </c>
      <c r="T10" s="136">
        <f>R10</f>
        <v>111.88</v>
      </c>
      <c r="U10" s="136"/>
      <c r="V10"/>
    </row>
    <row r="11" spans="1:22" ht="14.4" thickBot="1" x14ac:dyDescent="0.3">
      <c r="A11" s="28">
        <f t="shared" si="0"/>
        <v>9</v>
      </c>
      <c r="B11"/>
      <c r="C11" s="119">
        <v>39</v>
      </c>
      <c r="D11" s="124" t="str">
        <f>IF(přihlášky!$G$61="X",přihlášky!$E$61,přihlášky!$H$61)</f>
        <v>Foltin František</v>
      </c>
      <c r="E11" s="89" t="str">
        <f>Startovky!E45</f>
        <v>SDH Omlenice</v>
      </c>
      <c r="F11" s="2"/>
      <c r="G11" s="73">
        <v>19</v>
      </c>
      <c r="H11" s="71">
        <f t="shared" si="1"/>
        <v>19</v>
      </c>
      <c r="I11">
        <f t="shared" si="2"/>
        <v>19.001190000000001</v>
      </c>
      <c r="J11"/>
      <c r="K11"/>
      <c r="L11"/>
      <c r="M11"/>
      <c r="N11"/>
      <c r="O11"/>
      <c r="P11"/>
      <c r="Q11"/>
      <c r="R11"/>
      <c r="S11"/>
      <c r="T11" s="136">
        <f>R19</f>
        <v>999</v>
      </c>
      <c r="U11" s="136"/>
      <c r="V11"/>
    </row>
    <row r="12" spans="1:22" ht="14.4" thickBot="1" x14ac:dyDescent="0.3">
      <c r="A12" s="28">
        <f t="shared" si="0"/>
        <v>10</v>
      </c>
      <c r="B12"/>
      <c r="C12" s="119">
        <v>52</v>
      </c>
      <c r="D12" s="125" t="str">
        <f>IF(přihlášky!$G$50="X",přihlášky!$E$50,přihlášky!$H$50)</f>
        <v>Tomeček Jakub</v>
      </c>
      <c r="E12" s="89" t="str">
        <f>Startovky!E58</f>
        <v>SDH Pikov</v>
      </c>
      <c r="F12" s="2">
        <v>19.59</v>
      </c>
      <c r="G12" s="73">
        <v>19.03</v>
      </c>
      <c r="H12" s="71">
        <f t="shared" si="1"/>
        <v>19.03</v>
      </c>
      <c r="I12">
        <f t="shared" si="2"/>
        <v>19.030386200000002</v>
      </c>
      <c r="J12"/>
      <c r="K12" s="7"/>
      <c r="L12"/>
      <c r="M12" s="205" t="str">
        <f>přihlášky!$C$8</f>
        <v>SDH Běleč</v>
      </c>
      <c r="N12" s="206"/>
      <c r="O12" s="206"/>
      <c r="P12" s="206"/>
      <c r="Q12" s="207"/>
      <c r="R12"/>
      <c r="S12"/>
      <c r="T12" s="136">
        <f>R28</f>
        <v>115.89999999999999</v>
      </c>
      <c r="U12" s="136"/>
      <c r="V12"/>
    </row>
    <row r="13" spans="1:22" ht="15.75" customHeight="1" x14ac:dyDescent="0.25">
      <c r="A13" s="28">
        <f t="shared" si="0"/>
        <v>11</v>
      </c>
      <c r="B13"/>
      <c r="C13" s="119">
        <v>15</v>
      </c>
      <c r="D13" s="123" t="str">
        <f>IF(přihlášky!$G$19="X",přihlášky!$E$19,přihlášky!$H$19)</f>
        <v>Herda Jan</v>
      </c>
      <c r="E13" s="89" t="str">
        <f>Startovky!E18</f>
        <v>SDH Strážkovice</v>
      </c>
      <c r="F13" s="2">
        <v>20.76</v>
      </c>
      <c r="G13" s="73">
        <v>19.07</v>
      </c>
      <c r="H13" s="71">
        <f t="shared" si="1"/>
        <v>19.07</v>
      </c>
      <c r="I13">
        <f t="shared" si="2"/>
        <v>19.070398300000001</v>
      </c>
      <c r="J13" s="199">
        <v>2</v>
      </c>
      <c r="K13" s="27"/>
      <c r="L13"/>
      <c r="M13" s="27"/>
      <c r="N13" s="138"/>
      <c r="O13" s="88"/>
      <c r="P13" s="69"/>
      <c r="Q13" s="75"/>
      <c r="R13" s="70">
        <v>999</v>
      </c>
      <c r="S13"/>
      <c r="T13" s="136">
        <f>R37</f>
        <v>120.71</v>
      </c>
      <c r="U13" s="136"/>
      <c r="V13"/>
    </row>
    <row r="14" spans="1:22" ht="15.75" customHeight="1" x14ac:dyDescent="0.25">
      <c r="A14" s="28">
        <f t="shared" si="0"/>
        <v>12</v>
      </c>
      <c r="B14"/>
      <c r="C14" s="119">
        <v>36</v>
      </c>
      <c r="D14" s="123" t="str">
        <f>IF(přihlášky!$G$22="X",přihlášky!$E$22,přihlášky!$H$22)</f>
        <v>Veselý Jiří</v>
      </c>
      <c r="E14" s="89" t="str">
        <f>Startovky!E39</f>
        <v>SDH Strážkovice</v>
      </c>
      <c r="F14" s="2">
        <v>19.11</v>
      </c>
      <c r="G14" s="73">
        <v>29.91</v>
      </c>
      <c r="H14" s="71">
        <f t="shared" si="1"/>
        <v>19.11</v>
      </c>
      <c r="I14">
        <f t="shared" si="2"/>
        <v>19.110490200000001</v>
      </c>
      <c r="J14" s="200"/>
      <c r="K14" s="28"/>
      <c r="L14"/>
      <c r="M14" s="28"/>
      <c r="N14" s="76"/>
      <c r="O14" s="89"/>
      <c r="P14" s="2"/>
      <c r="Q14" s="73"/>
      <c r="R14" s="71"/>
      <c r="S14"/>
      <c r="T14" s="136">
        <f>R46</f>
        <v>151.48000000000002</v>
      </c>
      <c r="U14" s="136"/>
      <c r="V14"/>
    </row>
    <row r="15" spans="1:22" ht="15.75" customHeight="1" x14ac:dyDescent="0.25">
      <c r="A15" s="28">
        <f t="shared" si="0"/>
        <v>13</v>
      </c>
      <c r="B15"/>
      <c r="C15" s="119">
        <v>46</v>
      </c>
      <c r="D15" s="124" t="str">
        <f>IF(přihlášky!$G$62="X",přihlášky!$E$62,přihlášky!$H$62)</f>
        <v>Gall Jaroslav</v>
      </c>
      <c r="E15" s="89" t="str">
        <f>Startovky!E52</f>
        <v>SDH Omlenice</v>
      </c>
      <c r="F15" s="2">
        <v>19.78</v>
      </c>
      <c r="G15" s="73">
        <v>19.13</v>
      </c>
      <c r="H15" s="71">
        <f t="shared" si="1"/>
        <v>19.13</v>
      </c>
      <c r="I15">
        <f t="shared" si="2"/>
        <v>19.130389099999999</v>
      </c>
      <c r="J15" s="200"/>
      <c r="K15" s="28"/>
      <c r="L15"/>
      <c r="M15" s="28"/>
      <c r="N15" s="76"/>
      <c r="O15" s="89"/>
      <c r="P15" s="2"/>
      <c r="Q15" s="73"/>
      <c r="R15" s="71"/>
      <c r="S15"/>
      <c r="T15" s="136">
        <f>R55</f>
        <v>122.04</v>
      </c>
      <c r="U15" s="136"/>
      <c r="V15"/>
    </row>
    <row r="16" spans="1:22" ht="15.75" customHeight="1" x14ac:dyDescent="0.25">
      <c r="A16" s="28">
        <f t="shared" si="0"/>
        <v>14</v>
      </c>
      <c r="B16"/>
      <c r="C16" s="119">
        <v>42</v>
      </c>
      <c r="D16" s="124" t="str">
        <f>IF(přihlášky!$G$100="X",přihlášky!$E$100,přihlášky!$H$100)</f>
        <v>Dudlíček Josef</v>
      </c>
      <c r="E16" s="89" t="str">
        <f>Startovky!E48</f>
        <v>SDH Dolní Bukovsko</v>
      </c>
      <c r="F16" s="2">
        <v>19.2</v>
      </c>
      <c r="G16" s="73">
        <v>24.82</v>
      </c>
      <c r="H16" s="71">
        <f t="shared" si="1"/>
        <v>19.2</v>
      </c>
      <c r="I16">
        <f t="shared" si="2"/>
        <v>19.200440199999999</v>
      </c>
      <c r="J16" s="200"/>
      <c r="K16" s="28"/>
      <c r="L16"/>
      <c r="M16" s="28"/>
      <c r="N16" s="76"/>
      <c r="O16" s="89"/>
      <c r="P16" s="2"/>
      <c r="Q16" s="73"/>
      <c r="R16" s="71"/>
      <c r="S16"/>
      <c r="T16" s="136">
        <f>R64</f>
        <v>130.48000000000002</v>
      </c>
      <c r="U16" s="136"/>
      <c r="V16"/>
    </row>
    <row r="17" spans="1:27" ht="15.75" customHeight="1" x14ac:dyDescent="0.25">
      <c r="A17" s="28">
        <f t="shared" si="0"/>
        <v>15</v>
      </c>
      <c r="B17"/>
      <c r="C17" s="119">
        <v>32</v>
      </c>
      <c r="D17" s="123" t="str">
        <f>IF(přihlášky!$G$60="X",přihlášky!$E$60,přihlášky!$H$60)</f>
        <v>Čížek David</v>
      </c>
      <c r="E17" s="89" t="str">
        <f>Startovky!E35</f>
        <v>SDH Omlenice</v>
      </c>
      <c r="F17" s="2">
        <v>21.22</v>
      </c>
      <c r="G17" s="73">
        <v>19.3</v>
      </c>
      <c r="H17" s="71">
        <f t="shared" si="1"/>
        <v>19.3</v>
      </c>
      <c r="I17">
        <f t="shared" si="2"/>
        <v>19.3004052</v>
      </c>
      <c r="J17" s="200"/>
      <c r="K17" s="28"/>
      <c r="L17"/>
      <c r="M17" s="28"/>
      <c r="N17" s="76"/>
      <c r="O17" s="89"/>
      <c r="P17" s="2"/>
      <c r="Q17" s="73"/>
      <c r="R17" s="71"/>
      <c r="S17"/>
    </row>
    <row r="18" spans="1:27" ht="15.75" customHeight="1" thickBot="1" x14ac:dyDescent="0.3">
      <c r="A18" s="28">
        <f t="shared" si="0"/>
        <v>16</v>
      </c>
      <c r="B18"/>
      <c r="C18" s="119">
        <v>8</v>
      </c>
      <c r="D18" s="123" t="str">
        <f>IF(přihlášky!$G$18="X",přihlášky!$E$18,přihlášky!H17)</f>
        <v>Sak Bohumil</v>
      </c>
      <c r="E18" s="89" t="str">
        <f>Startovky!E11</f>
        <v>SDH Strážkovice</v>
      </c>
      <c r="F18" s="2">
        <v>19.39</v>
      </c>
      <c r="G18" s="73">
        <v>19.7</v>
      </c>
      <c r="H18" s="71">
        <f t="shared" si="1"/>
        <v>19.39</v>
      </c>
      <c r="I18">
        <f t="shared" si="2"/>
        <v>19.3903909</v>
      </c>
      <c r="J18" s="201"/>
      <c r="K18" s="28"/>
      <c r="L18"/>
      <c r="M18" s="29"/>
      <c r="N18" s="139"/>
      <c r="O18" s="90"/>
      <c r="P18" s="3"/>
      <c r="Q18" s="140"/>
      <c r="R18" s="141"/>
      <c r="S18"/>
    </row>
    <row r="19" spans="1:27" ht="14.4" thickBot="1" x14ac:dyDescent="0.3">
      <c r="A19" s="28">
        <f t="shared" si="0"/>
        <v>17</v>
      </c>
      <c r="B19"/>
      <c r="C19" s="119">
        <v>7</v>
      </c>
      <c r="D19" s="123" t="str">
        <f>IF(přihlášky!$G$95="X",přihlášky!$E$95,přihlášky!$H$95)</f>
        <v>Dudlíček Štěpán</v>
      </c>
      <c r="E19" s="89" t="str">
        <f>Startovky!E10</f>
        <v>SDH Dolní Bukovsko</v>
      </c>
      <c r="F19" s="2">
        <v>21.81</v>
      </c>
      <c r="G19" s="73">
        <v>19.489999999999998</v>
      </c>
      <c r="H19" s="71">
        <f t="shared" si="1"/>
        <v>19.489999999999998</v>
      </c>
      <c r="I19">
        <f t="shared" si="2"/>
        <v>19.490413</v>
      </c>
      <c r="J19" s="9" t="s">
        <v>20</v>
      </c>
      <c r="K19" s="79">
        <f>RANK(T11,T10:T16,1)</f>
        <v>7</v>
      </c>
      <c r="L19"/>
      <c r="M19"/>
      <c r="N19"/>
      <c r="O19"/>
      <c r="P19"/>
      <c r="Q19"/>
      <c r="R19" s="72">
        <f>SUM(R13:R18)</f>
        <v>999</v>
      </c>
      <c r="S19" s="38" t="s">
        <v>27</v>
      </c>
    </row>
    <row r="20" spans="1:27" ht="14.4" thickBot="1" x14ac:dyDescent="0.3">
      <c r="A20" s="28">
        <f t="shared" si="0"/>
        <v>18</v>
      </c>
      <c r="B20"/>
      <c r="C20" s="119">
        <v>17</v>
      </c>
      <c r="D20" s="123" t="str">
        <f>IF(přihlášky!$G$45="X",přihlášky!$E$45,přihlášky!$H$45)</f>
        <v>Holub Jaroslav</v>
      </c>
      <c r="E20" s="89" t="str">
        <f>Startovky!E20</f>
        <v>SDH Pikov</v>
      </c>
      <c r="F20" s="2">
        <v>19.54</v>
      </c>
      <c r="G20" s="73">
        <v>21.57</v>
      </c>
      <c r="H20" s="71">
        <f t="shared" si="1"/>
        <v>19.54</v>
      </c>
      <c r="I20">
        <f t="shared" si="2"/>
        <v>19.5404111</v>
      </c>
      <c r="J20"/>
      <c r="K20"/>
      <c r="L20"/>
      <c r="M20"/>
      <c r="N20"/>
      <c r="O20"/>
      <c r="P20"/>
      <c r="Q20"/>
      <c r="R20"/>
      <c r="S20"/>
    </row>
    <row r="21" spans="1:27" ht="14.4" thickBot="1" x14ac:dyDescent="0.3">
      <c r="A21" s="28">
        <f t="shared" si="0"/>
        <v>19</v>
      </c>
      <c r="B21"/>
      <c r="C21" s="119">
        <v>4</v>
      </c>
      <c r="D21" s="123" t="str">
        <f>IF(přihlášky!$G$56="X",přihlášky!$E$56,přihlášky!$H$56)</f>
        <v>Outrata Lukáš</v>
      </c>
      <c r="E21" s="89" t="str">
        <f>Startovky!E7</f>
        <v>SDH Omlenice</v>
      </c>
      <c r="F21" s="2">
        <v>19.66</v>
      </c>
      <c r="G21" s="73">
        <v>20.100000000000001</v>
      </c>
      <c r="H21" s="71">
        <f t="shared" si="1"/>
        <v>19.66</v>
      </c>
      <c r="I21">
        <f t="shared" si="2"/>
        <v>19.6603976</v>
      </c>
      <c r="J21"/>
      <c r="K21" s="7"/>
      <c r="L21"/>
      <c r="M21" s="210" t="str">
        <f>přihlášky!$C$9</f>
        <v>SDH Pikov</v>
      </c>
      <c r="N21" s="211"/>
      <c r="O21" s="211"/>
      <c r="P21" s="211"/>
      <c r="Q21" s="212"/>
      <c r="R21"/>
      <c r="S21"/>
    </row>
    <row r="22" spans="1:27" ht="15.75" customHeight="1" x14ac:dyDescent="0.25">
      <c r="A22" s="28">
        <f t="shared" si="0"/>
        <v>20</v>
      </c>
      <c r="B22"/>
      <c r="C22" s="119">
        <v>13</v>
      </c>
      <c r="D22" s="123" t="str">
        <f>IF(přihlášky!$G$83="X",přihlášky!$E$83,přihlášky!$H$83)</f>
        <v>Cikhart Petr</v>
      </c>
      <c r="E22" s="89" t="str">
        <f>Startovky!E16</f>
        <v>SDH Hoštice u Volyně</v>
      </c>
      <c r="F22" s="2">
        <v>20.67</v>
      </c>
      <c r="G22" s="73">
        <v>19.78</v>
      </c>
      <c r="H22" s="71">
        <f t="shared" si="1"/>
        <v>19.78</v>
      </c>
      <c r="I22">
        <f t="shared" si="2"/>
        <v>19.7804045</v>
      </c>
      <c r="J22" s="199">
        <v>3</v>
      </c>
      <c r="K22" s="27">
        <v>5</v>
      </c>
      <c r="L22"/>
      <c r="M22" s="6">
        <v>31</v>
      </c>
      <c r="N22" s="74" t="s">
        <v>49</v>
      </c>
      <c r="O22" s="10" t="s">
        <v>69</v>
      </c>
      <c r="P22" s="69">
        <v>18.43</v>
      </c>
      <c r="Q22" s="75">
        <v>18.600000000000001</v>
      </c>
      <c r="R22" s="70">
        <v>18.43</v>
      </c>
      <c r="S22"/>
    </row>
    <row r="23" spans="1:27" ht="15.75" customHeight="1" x14ac:dyDescent="0.25">
      <c r="A23" s="28">
        <f t="shared" si="0"/>
        <v>21</v>
      </c>
      <c r="B23"/>
      <c r="C23" s="119">
        <v>3</v>
      </c>
      <c r="D23" s="123" t="str">
        <f>IF(přihlášky!$G$43="X",přihlášky!$E$43,přihlášky!$H$43)</f>
        <v>Hách Štěpán</v>
      </c>
      <c r="E23" s="89" t="str">
        <f>Startovky!E6</f>
        <v>SDH Pikov</v>
      </c>
      <c r="F23" s="2">
        <v>20.14</v>
      </c>
      <c r="G23" s="73">
        <v>19.89</v>
      </c>
      <c r="H23" s="71">
        <f t="shared" si="1"/>
        <v>19.89</v>
      </c>
      <c r="I23">
        <f t="shared" si="2"/>
        <v>19.8904003</v>
      </c>
      <c r="J23" s="200"/>
      <c r="K23" s="28">
        <v>7</v>
      </c>
      <c r="L23"/>
      <c r="M23" s="28">
        <v>10</v>
      </c>
      <c r="N23" s="76" t="s">
        <v>50</v>
      </c>
      <c r="O23" s="89" t="s">
        <v>69</v>
      </c>
      <c r="P23" s="2">
        <v>18.84</v>
      </c>
      <c r="Q23" s="73">
        <v>18.63</v>
      </c>
      <c r="R23" s="71">
        <v>18.63</v>
      </c>
      <c r="S23"/>
    </row>
    <row r="24" spans="1:27" ht="15.75" customHeight="1" x14ac:dyDescent="0.25">
      <c r="A24" s="28">
        <f t="shared" si="0"/>
        <v>22</v>
      </c>
      <c r="B24"/>
      <c r="C24" s="119">
        <v>43</v>
      </c>
      <c r="D24" s="124" t="str">
        <f>IF(přihlášky!$G$23="X",přihlášky!$E$23,přihlášky!$H$23)</f>
        <v>Mlýnek Lukáš</v>
      </c>
      <c r="E24" s="89" t="str">
        <f>Startovky!E49</f>
        <v>SDH Strážkovice</v>
      </c>
      <c r="F24" s="2">
        <v>20.010000000000002</v>
      </c>
      <c r="G24" s="73">
        <v>27.54</v>
      </c>
      <c r="H24" s="71">
        <f t="shared" si="1"/>
        <v>20.010000000000002</v>
      </c>
      <c r="I24">
        <f t="shared" si="2"/>
        <v>20.010475500000002</v>
      </c>
      <c r="J24" s="200"/>
      <c r="K24" s="28">
        <v>10</v>
      </c>
      <c r="L24"/>
      <c r="M24" s="28">
        <v>52</v>
      </c>
      <c r="N24" s="77" t="s">
        <v>78</v>
      </c>
      <c r="O24" s="89" t="s">
        <v>69</v>
      </c>
      <c r="P24" s="2">
        <v>19.59</v>
      </c>
      <c r="Q24" s="73">
        <v>19.03</v>
      </c>
      <c r="R24" s="71">
        <v>19.03</v>
      </c>
      <c r="S24"/>
    </row>
    <row r="25" spans="1:27" ht="15.75" customHeight="1" x14ac:dyDescent="0.25">
      <c r="A25" s="28">
        <f t="shared" si="0"/>
        <v>23</v>
      </c>
      <c r="B25"/>
      <c r="C25" s="119">
        <v>11</v>
      </c>
      <c r="D25" s="123" t="str">
        <f>IF(přihlášky!$G$57="X",přihlášky!$E$57,přihlášky!$H$57)</f>
        <v>Fučík Jan</v>
      </c>
      <c r="E25" s="89" t="str">
        <f>Startovky!E14</f>
        <v>SDH Omlenice</v>
      </c>
      <c r="F25" s="2">
        <v>20.21</v>
      </c>
      <c r="G25" s="73">
        <v>20.12</v>
      </c>
      <c r="H25" s="71">
        <f t="shared" si="1"/>
        <v>20.12</v>
      </c>
      <c r="I25">
        <f t="shared" si="2"/>
        <v>20.1204033</v>
      </c>
      <c r="J25" s="200"/>
      <c r="K25" s="28">
        <v>18</v>
      </c>
      <c r="L25"/>
      <c r="M25" s="28">
        <v>17</v>
      </c>
      <c r="N25" s="77" t="s">
        <v>75</v>
      </c>
      <c r="O25" s="89" t="s">
        <v>69</v>
      </c>
      <c r="P25" s="2">
        <v>19.54</v>
      </c>
      <c r="Q25" s="73">
        <v>21.57</v>
      </c>
      <c r="R25" s="71">
        <v>19.54</v>
      </c>
      <c r="S25"/>
      <c r="AA25" s="39">
        <v>31.66</v>
      </c>
    </row>
    <row r="26" spans="1:27" ht="15.75" customHeight="1" x14ac:dyDescent="0.25">
      <c r="A26" s="28">
        <f t="shared" si="0"/>
        <v>24</v>
      </c>
      <c r="B26"/>
      <c r="C26" s="119">
        <v>1</v>
      </c>
      <c r="D26" s="123" t="str">
        <f>IF(přihlášky!$G$17="X",přihlášky!$E$17,přihlášky!H17)</f>
        <v>Klečka Jaroslav</v>
      </c>
      <c r="E26" s="89" t="str">
        <f>Startovky!E4</f>
        <v>SDH Strážkovice</v>
      </c>
      <c r="F26" s="2">
        <v>20.75</v>
      </c>
      <c r="G26" s="73">
        <v>20.34</v>
      </c>
      <c r="H26" s="71">
        <f t="shared" si="1"/>
        <v>20.34</v>
      </c>
      <c r="I26">
        <f t="shared" si="2"/>
        <v>20.340410899999998</v>
      </c>
      <c r="J26" s="200"/>
      <c r="K26" s="28">
        <v>21</v>
      </c>
      <c r="L26"/>
      <c r="M26" s="28">
        <v>3</v>
      </c>
      <c r="N26" s="103" t="s">
        <v>74</v>
      </c>
      <c r="O26" s="89" t="s">
        <v>69</v>
      </c>
      <c r="P26" s="2">
        <v>20.14</v>
      </c>
      <c r="Q26" s="73">
        <v>19.89</v>
      </c>
      <c r="R26" s="71">
        <v>19.89</v>
      </c>
      <c r="S26"/>
    </row>
    <row r="27" spans="1:27" ht="15.75" customHeight="1" thickBot="1" x14ac:dyDescent="0.3">
      <c r="A27" s="28">
        <f t="shared" si="0"/>
        <v>25</v>
      </c>
      <c r="B27"/>
      <c r="C27" s="119">
        <v>24</v>
      </c>
      <c r="D27" s="123" t="str">
        <f>IF(přihlášky!$G$46="X",přihlášky!$E$46,přihlášky!$H$46)</f>
        <v>Vavřík Jan</v>
      </c>
      <c r="E27" s="89" t="str">
        <f>Startovky!E27</f>
        <v>SDH Pikov</v>
      </c>
      <c r="F27" s="2">
        <v>20.38</v>
      </c>
      <c r="G27" s="73">
        <v>20.56</v>
      </c>
      <c r="H27" s="71">
        <f t="shared" si="1"/>
        <v>20.38</v>
      </c>
      <c r="I27">
        <f t="shared" si="2"/>
        <v>20.380409399999998</v>
      </c>
      <c r="J27" s="201"/>
      <c r="K27" s="29">
        <v>25</v>
      </c>
      <c r="L27"/>
      <c r="M27" s="29">
        <v>24</v>
      </c>
      <c r="N27" s="139" t="s">
        <v>76</v>
      </c>
      <c r="O27" s="90" t="s">
        <v>69</v>
      </c>
      <c r="P27" s="3">
        <v>20.38</v>
      </c>
      <c r="Q27" s="140">
        <v>20.56</v>
      </c>
      <c r="R27" s="141">
        <v>20.38</v>
      </c>
      <c r="S27"/>
    </row>
    <row r="28" spans="1:27" ht="14.4" thickBot="1" x14ac:dyDescent="0.3">
      <c r="A28" s="28">
        <f t="shared" si="0"/>
        <v>26</v>
      </c>
      <c r="B28"/>
      <c r="C28" s="119">
        <v>45</v>
      </c>
      <c r="D28" s="124" t="str">
        <f>IF(přihlášky!$G$49="X",přihlášky!$E$49,přihlášky!$H$49)</f>
        <v>Novák Tomáš</v>
      </c>
      <c r="E28" s="89" t="str">
        <f>Startovky!E51</f>
        <v>SDH Pikov</v>
      </c>
      <c r="F28" s="2">
        <v>20.43</v>
      </c>
      <c r="G28" s="73">
        <v>21.35</v>
      </c>
      <c r="H28" s="71">
        <f t="shared" si="1"/>
        <v>20.43</v>
      </c>
      <c r="I28">
        <f t="shared" si="2"/>
        <v>20.430417800000001</v>
      </c>
      <c r="J28" s="9" t="s">
        <v>20</v>
      </c>
      <c r="K28" s="79">
        <f>RANK(T12,T10:T16,1)</f>
        <v>2</v>
      </c>
      <c r="L28"/>
      <c r="M28"/>
      <c r="N28"/>
      <c r="O28"/>
      <c r="P28"/>
      <c r="Q28"/>
      <c r="R28" s="72">
        <f>SUM(R22:R27)</f>
        <v>115.89999999999999</v>
      </c>
      <c r="S28" s="38" t="s">
        <v>27</v>
      </c>
    </row>
    <row r="29" spans="1:27" ht="14.4" thickBot="1" x14ac:dyDescent="0.3">
      <c r="A29" s="28">
        <f t="shared" si="0"/>
        <v>27</v>
      </c>
      <c r="B29"/>
      <c r="C29" s="119">
        <v>21</v>
      </c>
      <c r="D29" s="123" t="str">
        <f>IF(přihlášky!$G$97="X",přihlášky!$E$97,přihlášky!$H$97)</f>
        <v>Koudelka Jakub</v>
      </c>
      <c r="E29" s="89" t="str">
        <f>Startovky!E24</f>
        <v>SDH Dolní Bukovsko</v>
      </c>
      <c r="F29" s="2">
        <v>20.96</v>
      </c>
      <c r="G29" s="73">
        <v>21.43</v>
      </c>
      <c r="H29" s="71">
        <f t="shared" si="1"/>
        <v>20.96</v>
      </c>
      <c r="I29">
        <f t="shared" si="2"/>
        <v>20.960423900000002</v>
      </c>
      <c r="J29"/>
      <c r="K29"/>
      <c r="L29"/>
      <c r="M29"/>
      <c r="N29"/>
      <c r="O29"/>
      <c r="P29"/>
      <c r="Q29"/>
      <c r="R29"/>
      <c r="S29"/>
    </row>
    <row r="30" spans="1:27" ht="14.4" thickBot="1" x14ac:dyDescent="0.3">
      <c r="A30" s="28">
        <f t="shared" si="0"/>
        <v>28</v>
      </c>
      <c r="B30"/>
      <c r="C30" s="119">
        <v>14</v>
      </c>
      <c r="D30" s="123" t="str">
        <f>IF(přihlášky!$G$96="X",přihlášky!$E$96,přihlášky!$H$96)</f>
        <v>Vondra Josef</v>
      </c>
      <c r="E30" s="89" t="str">
        <f>Startovky!E17</f>
        <v>SDH Dolní Bukovsko</v>
      </c>
      <c r="F30" s="2">
        <v>21.27</v>
      </c>
      <c r="G30" s="73">
        <v>24.23</v>
      </c>
      <c r="H30" s="71">
        <f t="shared" si="1"/>
        <v>21.27</v>
      </c>
      <c r="I30">
        <f t="shared" si="2"/>
        <v>21.270454999999998</v>
      </c>
      <c r="J30"/>
      <c r="K30" s="7"/>
      <c r="L30"/>
      <c r="M30" s="205" t="str">
        <f>přihlášky!$C$10</f>
        <v>SDH Omlenice</v>
      </c>
      <c r="N30" s="206"/>
      <c r="O30" s="206"/>
      <c r="P30" s="206"/>
      <c r="Q30" s="207"/>
      <c r="R30"/>
      <c r="S30"/>
    </row>
    <row r="31" spans="1:27" ht="12.75" customHeight="1" x14ac:dyDescent="0.25">
      <c r="A31" s="28">
        <f t="shared" si="0"/>
        <v>29</v>
      </c>
      <c r="B31"/>
      <c r="C31" s="119">
        <v>38</v>
      </c>
      <c r="D31" s="124" t="str">
        <f>IF(přihlášky!$G$48="X",přihlášky!$E$48,přihlášky!$H$48)</f>
        <v>Šitner Jaroslav</v>
      </c>
      <c r="E31" s="89" t="str">
        <f>Startovky!E44</f>
        <v>SDH Pikov</v>
      </c>
      <c r="F31" s="2"/>
      <c r="G31" s="73">
        <v>22.26</v>
      </c>
      <c r="H31" s="71">
        <f t="shared" si="1"/>
        <v>22.26</v>
      </c>
      <c r="I31">
        <f t="shared" si="2"/>
        <v>22.2612226</v>
      </c>
      <c r="J31" s="199">
        <v>4</v>
      </c>
      <c r="K31" s="27">
        <v>9</v>
      </c>
      <c r="L31"/>
      <c r="M31" s="27">
        <v>39</v>
      </c>
      <c r="N31" s="138" t="s">
        <v>84</v>
      </c>
      <c r="O31" s="88" t="s">
        <v>70</v>
      </c>
      <c r="P31" s="69"/>
      <c r="Q31" s="75">
        <v>19</v>
      </c>
      <c r="R31" s="70">
        <v>19</v>
      </c>
      <c r="S31"/>
    </row>
    <row r="32" spans="1:27" ht="15.75" customHeight="1" x14ac:dyDescent="0.25">
      <c r="A32" s="28">
        <f t="shared" si="0"/>
        <v>30</v>
      </c>
      <c r="B32"/>
      <c r="C32" s="119">
        <v>20</v>
      </c>
      <c r="D32" s="123" t="str">
        <f>IF(přihlášky!$G$84="X",přihlášky!$E$84,přihlášky!$H$84)</f>
        <v>Kašák Václav</v>
      </c>
      <c r="E32" s="89" t="str">
        <f>Startovky!E23</f>
        <v>SDH Hoštice u Volyně</v>
      </c>
      <c r="F32" s="2">
        <v>23.17</v>
      </c>
      <c r="G32" s="73"/>
      <c r="H32" s="71">
        <f t="shared" si="1"/>
        <v>23.17</v>
      </c>
      <c r="I32">
        <f t="shared" si="2"/>
        <v>23.171231700000003</v>
      </c>
      <c r="J32" s="200"/>
      <c r="K32" s="28">
        <v>13</v>
      </c>
      <c r="L32"/>
      <c r="M32" s="28">
        <v>46</v>
      </c>
      <c r="N32" s="76" t="s">
        <v>85</v>
      </c>
      <c r="O32" s="89" t="s">
        <v>70</v>
      </c>
      <c r="P32" s="2">
        <v>19.78</v>
      </c>
      <c r="Q32" s="73">
        <v>19.13</v>
      </c>
      <c r="R32" s="71">
        <v>19.13</v>
      </c>
      <c r="S32"/>
    </row>
    <row r="33" spans="1:19" ht="15.75" customHeight="1" x14ac:dyDescent="0.25">
      <c r="A33" s="28">
        <f t="shared" si="0"/>
        <v>31</v>
      </c>
      <c r="B33"/>
      <c r="C33" s="119">
        <v>25</v>
      </c>
      <c r="D33" s="123" t="str">
        <f>IF(přihlášky!$G$59="X",přihlášky!$E$59,přihlášky!$H$59)</f>
        <v>Zárybnický Bohuslav</v>
      </c>
      <c r="E33" s="89" t="str">
        <f>Startovky!E28</f>
        <v>SDH Omlenice</v>
      </c>
      <c r="F33" s="2">
        <v>23.5</v>
      </c>
      <c r="G33" s="73">
        <v>24.15</v>
      </c>
      <c r="H33" s="71">
        <f t="shared" si="1"/>
        <v>23.5</v>
      </c>
      <c r="I33">
        <f t="shared" si="2"/>
        <v>23.500476500000001</v>
      </c>
      <c r="J33" s="200"/>
      <c r="K33" s="28">
        <v>15</v>
      </c>
      <c r="L33"/>
      <c r="M33" s="28">
        <v>32</v>
      </c>
      <c r="N33" s="76" t="s">
        <v>44</v>
      </c>
      <c r="O33" s="89" t="s">
        <v>70</v>
      </c>
      <c r="P33" s="2">
        <v>21.22</v>
      </c>
      <c r="Q33" s="73">
        <v>19.3</v>
      </c>
      <c r="R33" s="71">
        <v>19.3</v>
      </c>
      <c r="S33"/>
    </row>
    <row r="34" spans="1:19" ht="15.75" customHeight="1" x14ac:dyDescent="0.25">
      <c r="A34" s="28">
        <f t="shared" si="0"/>
        <v>32</v>
      </c>
      <c r="B34"/>
      <c r="C34" s="119">
        <v>12</v>
      </c>
      <c r="D34" s="123" t="str">
        <f>IF(přihlášky!$G$70="X",přihlášky!$E$70,přihlášky!$H$70)</f>
        <v>Šustr Ondřej</v>
      </c>
      <c r="E34" s="89" t="str">
        <f>Startovky!E15</f>
        <v>SDH Halámky</v>
      </c>
      <c r="F34" s="2"/>
      <c r="G34" s="73">
        <v>23.53</v>
      </c>
      <c r="H34" s="71">
        <f t="shared" si="1"/>
        <v>23.53</v>
      </c>
      <c r="I34">
        <f t="shared" si="2"/>
        <v>23.531235300000002</v>
      </c>
      <c r="J34" s="200"/>
      <c r="K34" s="28">
        <v>19</v>
      </c>
      <c r="L34"/>
      <c r="M34" s="28">
        <v>4</v>
      </c>
      <c r="N34" s="76" t="s">
        <v>81</v>
      </c>
      <c r="O34" s="89" t="s">
        <v>70</v>
      </c>
      <c r="P34" s="2">
        <v>19.66</v>
      </c>
      <c r="Q34" s="73">
        <v>20.100000000000001</v>
      </c>
      <c r="R34" s="71">
        <v>19.66</v>
      </c>
      <c r="S34"/>
    </row>
    <row r="35" spans="1:19" ht="15.75" customHeight="1" x14ac:dyDescent="0.25">
      <c r="A35" s="28">
        <f t="shared" ref="A35:A66" si="3">RANK(I35,$I$3:$I$72,1)</f>
        <v>33</v>
      </c>
      <c r="B35"/>
      <c r="C35" s="119">
        <v>19</v>
      </c>
      <c r="D35" s="123" t="str">
        <f>IF(přihlášky!$G$71="X",přihlášky!$E$71,přihlášky!$H$71)</f>
        <v>Dvořák David</v>
      </c>
      <c r="E35" s="89" t="str">
        <f>Startovky!E22</f>
        <v>SDH Halámky</v>
      </c>
      <c r="F35" s="2">
        <v>27.94</v>
      </c>
      <c r="G35" s="73">
        <v>23.59</v>
      </c>
      <c r="H35" s="71">
        <f t="shared" ref="H35:H66" si="4">IF(AND(F35=0,G35=0),"diskval.",IF(AND(F35&gt;0,G35&gt;0),MIN(F35:G35),IF(F35&gt;0,F35,G35)))</f>
        <v>23.59</v>
      </c>
      <c r="I35">
        <f t="shared" ref="I35:I66" si="5">IF(F35+G35=0,1000,H35+((IF(F35&gt;0,F35,100)+IF(G35&gt;0,G35,100))/100000))</f>
        <v>23.5905153</v>
      </c>
      <c r="J35" s="200"/>
      <c r="K35" s="28">
        <v>23</v>
      </c>
      <c r="L35"/>
      <c r="M35" s="28">
        <v>11</v>
      </c>
      <c r="N35" s="78" t="s">
        <v>45</v>
      </c>
      <c r="O35" s="89" t="s">
        <v>70</v>
      </c>
      <c r="P35" s="2">
        <v>20.21</v>
      </c>
      <c r="Q35" s="73">
        <v>20.12</v>
      </c>
      <c r="R35" s="71">
        <v>20.12</v>
      </c>
      <c r="S35"/>
    </row>
    <row r="36" spans="1:19" ht="15.75" customHeight="1" thickBot="1" x14ac:dyDescent="0.3">
      <c r="A36" s="28">
        <f t="shared" si="3"/>
        <v>34</v>
      </c>
      <c r="B36"/>
      <c r="C36" s="119">
        <v>28</v>
      </c>
      <c r="D36" s="123" t="str">
        <f>IF(přihlášky!$G$98="X",přihlášky!$E$98,přihlášky!$H$98)</f>
        <v>Hrdlička Dominik</v>
      </c>
      <c r="E36" s="89" t="str">
        <f>Startovky!E31</f>
        <v>SDH Dolní Bukovsko</v>
      </c>
      <c r="F36" s="2">
        <v>25.66</v>
      </c>
      <c r="G36" s="73">
        <v>23.78</v>
      </c>
      <c r="H36" s="71">
        <f t="shared" si="4"/>
        <v>23.78</v>
      </c>
      <c r="I36">
        <f t="shared" si="5"/>
        <v>23.780494400000002</v>
      </c>
      <c r="J36" s="201"/>
      <c r="K36" s="29">
        <v>31</v>
      </c>
      <c r="L36"/>
      <c r="M36" s="29">
        <v>25</v>
      </c>
      <c r="N36" s="139" t="s">
        <v>83</v>
      </c>
      <c r="O36" s="90" t="s">
        <v>70</v>
      </c>
      <c r="P36" s="3">
        <v>23.5</v>
      </c>
      <c r="Q36" s="140">
        <v>24.15</v>
      </c>
      <c r="R36" s="141">
        <v>23.5</v>
      </c>
      <c r="S36"/>
    </row>
    <row r="37" spans="1:19" ht="14.4" thickBot="1" x14ac:dyDescent="0.3">
      <c r="A37" s="28">
        <f t="shared" si="3"/>
        <v>35</v>
      </c>
      <c r="B37"/>
      <c r="C37" s="119">
        <v>6</v>
      </c>
      <c r="D37" s="123" t="str">
        <f>IF(přihlášky!$G$82="X",přihlášky!$E$82,přihlášky!$H$82)</f>
        <v>Kašák Josef</v>
      </c>
      <c r="E37" s="89" t="str">
        <f>Startovky!E9</f>
        <v>SDH Hoštice u Volyně</v>
      </c>
      <c r="F37" s="2">
        <v>24.82</v>
      </c>
      <c r="G37" s="73">
        <v>24.2</v>
      </c>
      <c r="H37" s="71">
        <f t="shared" si="4"/>
        <v>24.2</v>
      </c>
      <c r="I37">
        <f t="shared" si="5"/>
        <v>24.200490200000001</v>
      </c>
      <c r="J37" s="9" t="s">
        <v>20</v>
      </c>
      <c r="K37" s="79">
        <f>RANK(T13,T10:T16,1)</f>
        <v>3</v>
      </c>
      <c r="L37"/>
      <c r="M37"/>
      <c r="N37"/>
      <c r="O37"/>
      <c r="P37"/>
      <c r="Q37"/>
      <c r="R37" s="72">
        <f>SUM(R31:R36)</f>
        <v>120.71</v>
      </c>
      <c r="S37" s="38" t="s">
        <v>27</v>
      </c>
    </row>
    <row r="38" spans="1:19" ht="14.4" thickBot="1" x14ac:dyDescent="0.3">
      <c r="A38" s="28">
        <f t="shared" si="3"/>
        <v>36</v>
      </c>
      <c r="B38"/>
      <c r="C38" s="119">
        <v>40</v>
      </c>
      <c r="D38" s="124" t="str">
        <f>IF(přihlášky!$G$74="X",přihlášky!$E$74,přihlášky!$H$74)</f>
        <v>Mandát Vojtěch</v>
      </c>
      <c r="E38" s="89" t="str">
        <f>Startovky!E46</f>
        <v>SDH Halámky</v>
      </c>
      <c r="F38" s="2">
        <v>24.68</v>
      </c>
      <c r="G38" s="73">
        <v>24.4</v>
      </c>
      <c r="H38" s="71">
        <f t="shared" si="4"/>
        <v>24.4</v>
      </c>
      <c r="I38">
        <f t="shared" si="5"/>
        <v>24.4004908</v>
      </c>
      <c r="J38"/>
      <c r="K38"/>
      <c r="L38"/>
      <c r="M38"/>
      <c r="N38"/>
      <c r="O38"/>
      <c r="P38"/>
      <c r="Q38"/>
      <c r="R38"/>
      <c r="S38"/>
    </row>
    <row r="39" spans="1:19" ht="14.4" thickBot="1" x14ac:dyDescent="0.3">
      <c r="A39" s="28">
        <f t="shared" si="3"/>
        <v>37</v>
      </c>
      <c r="B39"/>
      <c r="C39" s="119">
        <v>34</v>
      </c>
      <c r="D39" s="123" t="str">
        <f>IF(přihlášky!$G$86="X",přihlášky!$E$86,přihlášky!$H$86)</f>
        <v>Janoušek Jakub</v>
      </c>
      <c r="E39" s="89" t="str">
        <f>Startovky!E37</f>
        <v>SDH Hoštice u Volyně</v>
      </c>
      <c r="F39" s="2">
        <v>24.59</v>
      </c>
      <c r="G39" s="73"/>
      <c r="H39" s="71">
        <f t="shared" si="4"/>
        <v>24.59</v>
      </c>
      <c r="I39">
        <f t="shared" si="5"/>
        <v>24.591245900000001</v>
      </c>
      <c r="J39"/>
      <c r="K39" s="7"/>
      <c r="L39"/>
      <c r="M39" s="205" t="str">
        <f>přihlášky!$C$11</f>
        <v>SDH Halámky</v>
      </c>
      <c r="N39" s="206"/>
      <c r="O39" s="206"/>
      <c r="P39" s="206"/>
      <c r="Q39" s="207"/>
      <c r="R39"/>
      <c r="S39"/>
    </row>
    <row r="40" spans="1:19" ht="15.75" customHeight="1" x14ac:dyDescent="0.25">
      <c r="A40" s="28">
        <f t="shared" si="3"/>
        <v>38</v>
      </c>
      <c r="B40"/>
      <c r="C40" s="119">
        <v>18</v>
      </c>
      <c r="D40" s="123" t="str">
        <f>IF(přihlášky!$G$58="X",přihlášky!$E$58,přihlášky!$H$58)</f>
        <v>Dominik Pavel</v>
      </c>
      <c r="E40" s="89" t="str">
        <f>Startovky!E21</f>
        <v>SDH Omlenice</v>
      </c>
      <c r="F40" s="2">
        <v>25.14</v>
      </c>
      <c r="G40" s="73">
        <v>26.62</v>
      </c>
      <c r="H40" s="71">
        <f t="shared" si="4"/>
        <v>25.14</v>
      </c>
      <c r="I40">
        <f t="shared" si="5"/>
        <v>25.140517599999999</v>
      </c>
      <c r="J40" s="199">
        <v>5</v>
      </c>
      <c r="K40" s="27">
        <v>32</v>
      </c>
      <c r="L40"/>
      <c r="M40" s="27">
        <v>12</v>
      </c>
      <c r="N40" s="138" t="s">
        <v>89</v>
      </c>
      <c r="O40" s="88" t="s">
        <v>71</v>
      </c>
      <c r="P40" s="69"/>
      <c r="Q40" s="75">
        <v>23.53</v>
      </c>
      <c r="R40" s="70">
        <v>23.53</v>
      </c>
      <c r="S40"/>
    </row>
    <row r="41" spans="1:19" ht="15.75" customHeight="1" x14ac:dyDescent="0.25">
      <c r="A41" s="28">
        <f t="shared" si="3"/>
        <v>39</v>
      </c>
      <c r="B41"/>
      <c r="C41" s="119">
        <v>33</v>
      </c>
      <c r="D41" s="123" t="str">
        <f>IF(přihlášky!$G$73="X",přihlášky!$E$73,přihlášky!$H$73)</f>
        <v>Prokeš David</v>
      </c>
      <c r="E41" s="89" t="str">
        <f>Startovky!E36</f>
        <v>SDH Halámky</v>
      </c>
      <c r="F41" s="2">
        <v>25.66</v>
      </c>
      <c r="G41" s="73">
        <v>25.28</v>
      </c>
      <c r="H41" s="71">
        <f t="shared" si="4"/>
        <v>25.28</v>
      </c>
      <c r="I41">
        <f t="shared" si="5"/>
        <v>25.2805094</v>
      </c>
      <c r="J41" s="200"/>
      <c r="K41" s="28">
        <v>33</v>
      </c>
      <c r="L41"/>
      <c r="M41" s="28">
        <v>19</v>
      </c>
      <c r="N41" s="76" t="s">
        <v>117</v>
      </c>
      <c r="O41" s="89" t="s">
        <v>71</v>
      </c>
      <c r="P41" s="2">
        <v>27.94</v>
      </c>
      <c r="Q41" s="73">
        <v>23.59</v>
      </c>
      <c r="R41" s="71">
        <v>23.59</v>
      </c>
      <c r="S41"/>
    </row>
    <row r="42" spans="1:19" ht="15.75" customHeight="1" x14ac:dyDescent="0.25">
      <c r="A42" s="28">
        <f t="shared" si="3"/>
        <v>40</v>
      </c>
      <c r="B42"/>
      <c r="C42" s="119">
        <v>35</v>
      </c>
      <c r="D42" s="123" t="str">
        <f>IF(přihlášky!$G$99="X",přihlášky!$E$99,přihlášky!$H$99)</f>
        <v>Hrdlička Jan</v>
      </c>
      <c r="E42" s="89" t="str">
        <f>Startovky!E38</f>
        <v>SDH Dolní Bukovsko</v>
      </c>
      <c r="F42" s="2">
        <v>27.23</v>
      </c>
      <c r="G42" s="73">
        <v>25.78</v>
      </c>
      <c r="H42" s="71">
        <f t="shared" si="4"/>
        <v>25.78</v>
      </c>
      <c r="I42">
        <f t="shared" si="5"/>
        <v>25.7805301</v>
      </c>
      <c r="J42" s="200"/>
      <c r="K42" s="28">
        <v>36</v>
      </c>
      <c r="L42"/>
      <c r="M42" s="28">
        <v>40</v>
      </c>
      <c r="N42" s="5" t="s">
        <v>118</v>
      </c>
      <c r="O42" s="89" t="s">
        <v>71</v>
      </c>
      <c r="P42" s="2">
        <v>24.68</v>
      </c>
      <c r="Q42" s="73">
        <v>24.4</v>
      </c>
      <c r="R42" s="71">
        <v>24.4</v>
      </c>
      <c r="S42"/>
    </row>
    <row r="43" spans="1:19" ht="15.75" customHeight="1" x14ac:dyDescent="0.25">
      <c r="A43" s="28">
        <f t="shared" si="3"/>
        <v>41</v>
      </c>
      <c r="B43"/>
      <c r="C43" s="119">
        <v>26</v>
      </c>
      <c r="D43" s="123" t="str">
        <f>IF(přihlášky!$G$72="X",přihlášky!$E$72,přihlášky!$H$72)</f>
        <v>Hadač Miroslav</v>
      </c>
      <c r="E43" s="89" t="str">
        <f>Startovky!E29</f>
        <v>SDH Halámky</v>
      </c>
      <c r="F43" s="2">
        <v>27.27</v>
      </c>
      <c r="G43" s="73"/>
      <c r="H43" s="71">
        <f t="shared" si="4"/>
        <v>27.27</v>
      </c>
      <c r="I43">
        <f t="shared" si="5"/>
        <v>27.271272700000001</v>
      </c>
      <c r="J43" s="200"/>
      <c r="K43" s="28">
        <v>39</v>
      </c>
      <c r="L43"/>
      <c r="M43" s="28">
        <v>33</v>
      </c>
      <c r="N43" s="76" t="s">
        <v>92</v>
      </c>
      <c r="O43" s="89" t="s">
        <v>71</v>
      </c>
      <c r="P43" s="2">
        <v>25.66</v>
      </c>
      <c r="Q43" s="73">
        <v>25.28</v>
      </c>
      <c r="R43" s="71">
        <v>25.28</v>
      </c>
      <c r="S43"/>
    </row>
    <row r="44" spans="1:19" ht="15.75" customHeight="1" x14ac:dyDescent="0.25">
      <c r="A44" s="28">
        <f t="shared" si="3"/>
        <v>42</v>
      </c>
      <c r="B44"/>
      <c r="C44" s="119">
        <v>5</v>
      </c>
      <c r="D44" s="123" t="str">
        <f>IF(přihlášky!$G$69="X",přihlášky!$E$69,přihlášky!$H$69)</f>
        <v>Mandát Martin</v>
      </c>
      <c r="E44" s="89" t="str">
        <f>Startovky!E8</f>
        <v>SDH Halámky</v>
      </c>
      <c r="F44" s="2">
        <v>28.01</v>
      </c>
      <c r="G44" s="73">
        <v>27.41</v>
      </c>
      <c r="H44" s="71">
        <f t="shared" si="4"/>
        <v>27.41</v>
      </c>
      <c r="I44">
        <f t="shared" si="5"/>
        <v>27.4105542</v>
      </c>
      <c r="J44" s="200"/>
      <c r="K44" s="28">
        <v>41</v>
      </c>
      <c r="L44"/>
      <c r="M44" s="28">
        <v>26</v>
      </c>
      <c r="N44" s="76" t="s">
        <v>90</v>
      </c>
      <c r="O44" s="89" t="s">
        <v>71</v>
      </c>
      <c r="P44" s="2">
        <v>27.27</v>
      </c>
      <c r="Q44" s="73"/>
      <c r="R44" s="71">
        <v>27.27</v>
      </c>
      <c r="S44"/>
    </row>
    <row r="45" spans="1:19" ht="15.75" customHeight="1" thickBot="1" x14ac:dyDescent="0.3">
      <c r="A45" s="28">
        <f t="shared" si="3"/>
        <v>43</v>
      </c>
      <c r="B45"/>
      <c r="C45" s="119">
        <v>2</v>
      </c>
      <c r="D45" s="123" t="str">
        <f>IF(přihlášky!$G$30="X",přihlášky!$E$30,přihlášky!$H$30)</f>
        <v>Nestartuje</v>
      </c>
      <c r="E45" s="89" t="str">
        <f>Startovky!E5</f>
        <v>SDH Běleč</v>
      </c>
      <c r="F45" s="2"/>
      <c r="G45" s="73"/>
      <c r="H45" s="71" t="str">
        <f t="shared" si="4"/>
        <v>diskval.</v>
      </c>
      <c r="I45">
        <f t="shared" si="5"/>
        <v>1000</v>
      </c>
      <c r="J45" s="201"/>
      <c r="K45" s="29">
        <v>42</v>
      </c>
      <c r="L45"/>
      <c r="M45" s="29">
        <v>5</v>
      </c>
      <c r="N45" s="139" t="s">
        <v>88</v>
      </c>
      <c r="O45" s="90" t="s">
        <v>71</v>
      </c>
      <c r="P45" s="3">
        <v>28.01</v>
      </c>
      <c r="Q45" s="140">
        <v>27.41</v>
      </c>
      <c r="R45" s="141">
        <v>27.41</v>
      </c>
      <c r="S45"/>
    </row>
    <row r="46" spans="1:19" ht="14.4" thickBot="1" x14ac:dyDescent="0.3">
      <c r="A46" s="28">
        <f t="shared" si="3"/>
        <v>43</v>
      </c>
      <c r="B46"/>
      <c r="C46" s="119">
        <v>9</v>
      </c>
      <c r="D46" s="123" t="str">
        <f>IF(přihlášky!$G$31="X",přihlášky!$E$31,přihlášky!$H$31)</f>
        <v>Nestartuje</v>
      </c>
      <c r="E46" s="89" t="str">
        <f>Startovky!E12</f>
        <v>SDH Běleč</v>
      </c>
      <c r="F46" s="2"/>
      <c r="G46" s="73"/>
      <c r="H46" s="71" t="str">
        <f t="shared" si="4"/>
        <v>diskval.</v>
      </c>
      <c r="I46">
        <f t="shared" si="5"/>
        <v>1000</v>
      </c>
      <c r="J46" s="9" t="s">
        <v>20</v>
      </c>
      <c r="K46" s="79">
        <f>RANK(T14,T10:T16,1)</f>
        <v>6</v>
      </c>
      <c r="L46"/>
      <c r="M46"/>
      <c r="N46"/>
      <c r="O46"/>
      <c r="P46"/>
      <c r="Q46"/>
      <c r="R46" s="72">
        <f>SUM(R40:R45)</f>
        <v>151.48000000000002</v>
      </c>
      <c r="S46" s="38" t="s">
        <v>27</v>
      </c>
    </row>
    <row r="47" spans="1:19" ht="14.4" thickBot="1" x14ac:dyDescent="0.3">
      <c r="A47" s="28">
        <f t="shared" si="3"/>
        <v>43</v>
      </c>
      <c r="B47"/>
      <c r="C47" s="119">
        <v>16</v>
      </c>
      <c r="D47" s="123" t="str">
        <f>IF(přihlášky!$G$32="X",přihlášky!$E$32,přihlášky!$H$32)</f>
        <v>Nestartuje</v>
      </c>
      <c r="E47" s="89" t="str">
        <f>Startovky!E19</f>
        <v>SDH Běleč</v>
      </c>
      <c r="F47" s="2"/>
      <c r="G47" s="73"/>
      <c r="H47" s="71" t="str">
        <f t="shared" si="4"/>
        <v>diskval.</v>
      </c>
      <c r="I47">
        <f t="shared" si="5"/>
        <v>1000</v>
      </c>
      <c r="J47"/>
      <c r="K47"/>
      <c r="L47"/>
      <c r="M47"/>
      <c r="N47"/>
      <c r="O47"/>
      <c r="P47"/>
      <c r="Q47"/>
      <c r="R47"/>
      <c r="S47"/>
    </row>
    <row r="48" spans="1:19" ht="14.4" thickBot="1" x14ac:dyDescent="0.3">
      <c r="A48" s="28">
        <f t="shared" si="3"/>
        <v>43</v>
      </c>
      <c r="B48"/>
      <c r="C48" s="119">
        <v>23</v>
      </c>
      <c r="D48" s="123" t="str">
        <f>IF(přihlášky!$G$33="X",přihlášky!$E$33,přihlášky!$H$33)</f>
        <v>Nestartuje</v>
      </c>
      <c r="E48" s="89" t="str">
        <f>Startovky!E26</f>
        <v>SDH Běleč</v>
      </c>
      <c r="F48" s="2"/>
      <c r="G48" s="73"/>
      <c r="H48" s="71" t="str">
        <f t="shared" si="4"/>
        <v>diskval.</v>
      </c>
      <c r="I48">
        <f t="shared" si="5"/>
        <v>1000</v>
      </c>
      <c r="J48"/>
      <c r="K48" s="7"/>
      <c r="L48"/>
      <c r="M48" s="205" t="str">
        <f>přihlášky!$C$12</f>
        <v>SDH Hoštice u Volyně</v>
      </c>
      <c r="N48" s="206"/>
      <c r="O48" s="206"/>
      <c r="P48" s="206"/>
      <c r="Q48" s="207"/>
      <c r="R48"/>
      <c r="S48"/>
    </row>
    <row r="49" spans="1:19" ht="15.75" customHeight="1" x14ac:dyDescent="0.25">
      <c r="A49" s="28">
        <f t="shared" si="3"/>
        <v>43</v>
      </c>
      <c r="B49"/>
      <c r="C49" s="119">
        <v>30</v>
      </c>
      <c r="D49" s="123" t="str">
        <f>IF(přihlášky!$G$34="X",přihlášky!$E$34,přihlášky!$H$34)</f>
        <v>Nestartuje</v>
      </c>
      <c r="E49" s="89" t="str">
        <f>Startovky!E33</f>
        <v>SDH Běleč</v>
      </c>
      <c r="F49" s="2"/>
      <c r="G49" s="73"/>
      <c r="H49" s="71" t="str">
        <f t="shared" si="4"/>
        <v>diskval.</v>
      </c>
      <c r="I49">
        <f t="shared" si="5"/>
        <v>1000</v>
      </c>
      <c r="J49" s="199">
        <v>6</v>
      </c>
      <c r="K49" s="27">
        <v>3</v>
      </c>
      <c r="L49"/>
      <c r="M49" s="27">
        <v>27</v>
      </c>
      <c r="N49" s="162" t="s">
        <v>38</v>
      </c>
      <c r="O49" s="88" t="s">
        <v>72</v>
      </c>
      <c r="P49" s="69">
        <v>18.649999999999999</v>
      </c>
      <c r="Q49" s="75">
        <v>17.95</v>
      </c>
      <c r="R49" s="70">
        <v>17.95</v>
      </c>
      <c r="S49"/>
    </row>
    <row r="50" spans="1:19" ht="15.75" customHeight="1" x14ac:dyDescent="0.25">
      <c r="A50" s="28">
        <f t="shared" si="3"/>
        <v>43</v>
      </c>
      <c r="B50"/>
      <c r="C50" s="119">
        <v>37</v>
      </c>
      <c r="D50" s="123" t="str">
        <f>IF(přihlášky!$G$35="X",přihlášky!$E$35,přihlášky!$H$35)</f>
        <v>Nestartuje</v>
      </c>
      <c r="E50" s="89" t="str">
        <f>Startovky!E43</f>
        <v>SDH Běleč</v>
      </c>
      <c r="F50" s="2"/>
      <c r="G50" s="73"/>
      <c r="H50" s="71" t="str">
        <f t="shared" si="4"/>
        <v>diskval.</v>
      </c>
      <c r="I50">
        <f t="shared" si="5"/>
        <v>1000</v>
      </c>
      <c r="J50" s="200"/>
      <c r="K50" s="28">
        <v>4</v>
      </c>
      <c r="L50"/>
      <c r="M50" s="28">
        <v>41</v>
      </c>
      <c r="N50" s="76" t="s">
        <v>101</v>
      </c>
      <c r="O50" s="89" t="s">
        <v>72</v>
      </c>
      <c r="P50" s="2">
        <v>20.28</v>
      </c>
      <c r="Q50" s="73">
        <v>18.41</v>
      </c>
      <c r="R50" s="71">
        <v>18.41</v>
      </c>
      <c r="S50"/>
    </row>
    <row r="51" spans="1:19" ht="15.75" customHeight="1" x14ac:dyDescent="0.25">
      <c r="A51" s="28">
        <f t="shared" si="3"/>
        <v>43</v>
      </c>
      <c r="B51"/>
      <c r="C51" s="119">
        <v>44</v>
      </c>
      <c r="D51" s="124" t="str">
        <f>IF(přihlášky!$G$36="X",přihlášky!$E$36,přihlášky!$H$36)</f>
        <v>Nestartuje</v>
      </c>
      <c r="E51" s="89" t="str">
        <f>Startovky!E50</f>
        <v>SDH Běleč</v>
      </c>
      <c r="F51" s="2"/>
      <c r="G51" s="73"/>
      <c r="H51" s="71" t="str">
        <f t="shared" si="4"/>
        <v>diskval.</v>
      </c>
      <c r="I51">
        <f t="shared" si="5"/>
        <v>1000</v>
      </c>
      <c r="J51" s="200"/>
      <c r="K51" s="28">
        <v>6</v>
      </c>
      <c r="L51"/>
      <c r="M51" s="28">
        <v>48</v>
      </c>
      <c r="N51" s="76" t="s">
        <v>102</v>
      </c>
      <c r="O51" s="89" t="s">
        <v>72</v>
      </c>
      <c r="P51" s="2">
        <v>18.53</v>
      </c>
      <c r="Q51" s="73"/>
      <c r="R51" s="71">
        <v>18.53</v>
      </c>
      <c r="S51"/>
    </row>
    <row r="52" spans="1:19" ht="15.75" customHeight="1" x14ac:dyDescent="0.25">
      <c r="A52" s="28">
        <f t="shared" si="3"/>
        <v>43</v>
      </c>
      <c r="B52"/>
      <c r="C52" s="119">
        <v>51</v>
      </c>
      <c r="D52" s="124" t="str">
        <f>IF(přihlášky!$G$37="X",přihlášky!$E$37,přihlášky!$H$37)</f>
        <v>Nestartuje</v>
      </c>
      <c r="E52" s="89" t="str">
        <f>Startovky!E57</f>
        <v>SDH Běleč</v>
      </c>
      <c r="F52" s="2"/>
      <c r="G52" s="73"/>
      <c r="H52" s="71" t="str">
        <f t="shared" si="4"/>
        <v>diskval.</v>
      </c>
      <c r="I52">
        <f t="shared" si="5"/>
        <v>1000</v>
      </c>
      <c r="J52" s="200"/>
      <c r="K52" s="28">
        <v>20</v>
      </c>
      <c r="L52"/>
      <c r="M52" s="28">
        <v>13</v>
      </c>
      <c r="N52" s="78" t="s">
        <v>98</v>
      </c>
      <c r="O52" s="89" t="s">
        <v>72</v>
      </c>
      <c r="P52" s="2">
        <v>20.67</v>
      </c>
      <c r="Q52" s="73">
        <v>19.78</v>
      </c>
      <c r="R52" s="71">
        <v>19.78</v>
      </c>
      <c r="S52"/>
    </row>
    <row r="53" spans="1:19" ht="15.75" customHeight="1" x14ac:dyDescent="0.25">
      <c r="A53" s="28">
        <f t="shared" si="3"/>
        <v>43</v>
      </c>
      <c r="B53"/>
      <c r="C53" s="119">
        <v>58</v>
      </c>
      <c r="D53" s="124" t="str">
        <f>IF(přihlášky!$G$38="X",přihlášky!$E$38,přihlášky!$H$38)</f>
        <v>Nestartuje</v>
      </c>
      <c r="E53" s="89" t="str">
        <f>Startovky!E64</f>
        <v>SDH Běleč</v>
      </c>
      <c r="F53" s="2"/>
      <c r="G53" s="73"/>
      <c r="H53" s="71" t="str">
        <f t="shared" si="4"/>
        <v>diskval.</v>
      </c>
      <c r="I53">
        <f t="shared" si="5"/>
        <v>1000</v>
      </c>
      <c r="J53" s="200"/>
      <c r="K53" s="28">
        <v>30</v>
      </c>
      <c r="L53"/>
      <c r="M53" s="28">
        <v>20</v>
      </c>
      <c r="N53" s="76" t="s">
        <v>99</v>
      </c>
      <c r="O53" s="89" t="s">
        <v>72</v>
      </c>
      <c r="P53" s="2">
        <v>23.17</v>
      </c>
      <c r="Q53" s="73"/>
      <c r="R53" s="71">
        <v>23.17</v>
      </c>
      <c r="S53"/>
    </row>
    <row r="54" spans="1:19" ht="15.75" customHeight="1" thickBot="1" x14ac:dyDescent="0.3">
      <c r="A54" s="28">
        <f t="shared" si="3"/>
        <v>43</v>
      </c>
      <c r="B54"/>
      <c r="C54" s="119">
        <v>65</v>
      </c>
      <c r="D54" s="124" t="str">
        <f>IF(přihlášky!$G$39="X",přihlášky!$E$39,přihlášky!$H$39)</f>
        <v>Nestartuje</v>
      </c>
      <c r="E54" s="89" t="str">
        <f>Startovky!E71</f>
        <v>SDH Běleč</v>
      </c>
      <c r="F54" s="2"/>
      <c r="G54" s="73"/>
      <c r="H54" s="71" t="str">
        <f t="shared" si="4"/>
        <v>diskval.</v>
      </c>
      <c r="I54">
        <f t="shared" si="5"/>
        <v>1000</v>
      </c>
      <c r="J54" s="201"/>
      <c r="K54" s="29">
        <v>35</v>
      </c>
      <c r="L54"/>
      <c r="M54" s="29">
        <v>6</v>
      </c>
      <c r="N54" s="163" t="s">
        <v>97</v>
      </c>
      <c r="O54" s="90" t="s">
        <v>72</v>
      </c>
      <c r="P54" s="3">
        <v>24.82</v>
      </c>
      <c r="Q54" s="140">
        <v>24.2</v>
      </c>
      <c r="R54" s="141">
        <v>24.2</v>
      </c>
      <c r="S54"/>
    </row>
    <row r="55" spans="1:19" ht="14.4" thickBot="1" x14ac:dyDescent="0.3">
      <c r="A55" s="28">
        <f t="shared" si="3"/>
        <v>43</v>
      </c>
      <c r="B55"/>
      <c r="C55" s="119">
        <v>49</v>
      </c>
      <c r="D55" s="124" t="str">
        <f>IF(přihlášky!$G$101="X",přihlášky!$E$101,přihlášky!$H$101)</f>
        <v>Dudlíček František</v>
      </c>
      <c r="E55" s="89" t="str">
        <f>Startovky!E55</f>
        <v>SDH Dolní Bukovsko</v>
      </c>
      <c r="F55" s="2"/>
      <c r="G55" s="73"/>
      <c r="H55" s="71" t="str">
        <f t="shared" si="4"/>
        <v>diskval.</v>
      </c>
      <c r="I55">
        <f t="shared" si="5"/>
        <v>1000</v>
      </c>
      <c r="J55" s="9" t="s">
        <v>20</v>
      </c>
      <c r="K55" s="79">
        <f>RANK(T15,T10:T16,1)</f>
        <v>4</v>
      </c>
      <c r="L55"/>
      <c r="M55"/>
      <c r="N55"/>
      <c r="O55"/>
      <c r="P55"/>
      <c r="Q55"/>
      <c r="R55" s="72">
        <f>SUM(R49:R54)</f>
        <v>122.04</v>
      </c>
      <c r="S55" s="38" t="s">
        <v>27</v>
      </c>
    </row>
    <row r="56" spans="1:19" ht="14.4" thickBot="1" x14ac:dyDescent="0.3">
      <c r="A56" s="28">
        <f t="shared" si="3"/>
        <v>43</v>
      </c>
      <c r="B56"/>
      <c r="C56" s="119">
        <v>56</v>
      </c>
      <c r="D56" s="124" t="str">
        <f>IF(přihlášky!$G$102="X",přihlášky!$E$102,přihlášky!$H$102)</f>
        <v>Nestartuje</v>
      </c>
      <c r="E56" s="89" t="str">
        <f>Startovky!E62</f>
        <v>SDH Dolní Bukovsko</v>
      </c>
      <c r="F56" s="2"/>
      <c r="G56" s="73"/>
      <c r="H56" s="71" t="str">
        <f t="shared" si="4"/>
        <v>diskval.</v>
      </c>
      <c r="I56">
        <f t="shared" si="5"/>
        <v>1000</v>
      </c>
      <c r="J56"/>
      <c r="K56"/>
      <c r="L56"/>
      <c r="M56"/>
      <c r="N56"/>
      <c r="O56"/>
      <c r="P56"/>
      <c r="Q56"/>
      <c r="R56"/>
      <c r="S56"/>
    </row>
    <row r="57" spans="1:19" ht="14.4" thickBot="1" x14ac:dyDescent="0.3">
      <c r="A57" s="28">
        <f t="shared" si="3"/>
        <v>43</v>
      </c>
      <c r="B57"/>
      <c r="C57" s="119">
        <v>63</v>
      </c>
      <c r="D57" s="124" t="str">
        <f>IF(přihlášky!$G$103="X",přihlášky!$E$103,přihlášky!$H$103)</f>
        <v>Nestartuje</v>
      </c>
      <c r="E57" s="89" t="str">
        <f>Startovky!E69</f>
        <v>SDH Dolní Bukovsko</v>
      </c>
      <c r="F57" s="2"/>
      <c r="G57" s="73"/>
      <c r="H57" s="71" t="str">
        <f t="shared" si="4"/>
        <v>diskval.</v>
      </c>
      <c r="I57">
        <f t="shared" si="5"/>
        <v>1000</v>
      </c>
      <c r="J57"/>
      <c r="K57" s="7"/>
      <c r="L57"/>
      <c r="M57" s="205" t="str">
        <f>přihlášky!$C$13</f>
        <v>SDH Dolní Bukovsko</v>
      </c>
      <c r="N57" s="206"/>
      <c r="O57" s="206"/>
      <c r="P57" s="206"/>
      <c r="Q57" s="207"/>
      <c r="R57"/>
      <c r="S57"/>
    </row>
    <row r="58" spans="1:19" ht="15.75" customHeight="1" x14ac:dyDescent="0.25">
      <c r="A58" s="28">
        <f t="shared" si="3"/>
        <v>43</v>
      </c>
      <c r="B58"/>
      <c r="C58" s="119">
        <v>70</v>
      </c>
      <c r="D58" s="124" t="str">
        <f>IF(přihlášky!$G$104="X",přihlášky!$E$104,přihlášky!$H$104)</f>
        <v>Nestartuje</v>
      </c>
      <c r="E58" s="89" t="str">
        <f>Startovky!E76</f>
        <v>SDH Dolní Bukovsko</v>
      </c>
      <c r="F58" s="2"/>
      <c r="G58" s="73"/>
      <c r="H58" s="71" t="str">
        <f t="shared" si="4"/>
        <v>diskval.</v>
      </c>
      <c r="I58">
        <f t="shared" si="5"/>
        <v>1000</v>
      </c>
      <c r="J58" s="199">
        <v>7</v>
      </c>
      <c r="K58" s="27">
        <v>14</v>
      </c>
      <c r="L58"/>
      <c r="M58" s="27">
        <v>42</v>
      </c>
      <c r="N58" s="138" t="s">
        <v>110</v>
      </c>
      <c r="O58" s="88" t="s">
        <v>73</v>
      </c>
      <c r="P58" s="69">
        <v>19.2</v>
      </c>
      <c r="Q58" s="75">
        <v>24.82</v>
      </c>
      <c r="R58" s="70">
        <v>19.2</v>
      </c>
      <c r="S58"/>
    </row>
    <row r="59" spans="1:19" ht="15.75" customHeight="1" x14ac:dyDescent="0.25">
      <c r="A59" s="28">
        <f t="shared" si="3"/>
        <v>43</v>
      </c>
      <c r="B59"/>
      <c r="C59" s="119">
        <v>47</v>
      </c>
      <c r="D59" s="124" t="str">
        <f>IF(přihlášky!$G$75="X",přihlášky!$E$75,přihlášky!$H$75)</f>
        <v>Nestartuje</v>
      </c>
      <c r="E59" s="89" t="str">
        <f>Startovky!E53</f>
        <v>SDH Halámky</v>
      </c>
      <c r="F59" s="2"/>
      <c r="G59" s="73"/>
      <c r="H59" s="71" t="str">
        <f t="shared" si="4"/>
        <v>diskval.</v>
      </c>
      <c r="I59">
        <f t="shared" si="5"/>
        <v>1000</v>
      </c>
      <c r="J59" s="200"/>
      <c r="K59" s="28">
        <v>17</v>
      </c>
      <c r="L59"/>
      <c r="M59" s="28">
        <v>7</v>
      </c>
      <c r="N59" s="76" t="s">
        <v>105</v>
      </c>
      <c r="O59" s="89" t="s">
        <v>73</v>
      </c>
      <c r="P59" s="2">
        <v>21.81</v>
      </c>
      <c r="Q59" s="73">
        <v>19.489999999999998</v>
      </c>
      <c r="R59" s="71">
        <v>19.489999999999998</v>
      </c>
      <c r="S59"/>
    </row>
    <row r="60" spans="1:19" ht="15.75" customHeight="1" x14ac:dyDescent="0.25">
      <c r="A60" s="28">
        <f t="shared" si="3"/>
        <v>43</v>
      </c>
      <c r="B60"/>
      <c r="C60" s="119">
        <v>54</v>
      </c>
      <c r="D60" s="124" t="str">
        <f>IF(přihlášky!$G$76="X",přihlášky!$E$76,přihlášky!$H$76)</f>
        <v>Nestartuje</v>
      </c>
      <c r="E60" s="89" t="str">
        <f>Startovky!E60</f>
        <v>SDH Halámky</v>
      </c>
      <c r="F60" s="2"/>
      <c r="G60" s="73"/>
      <c r="H60" s="71" t="str">
        <f t="shared" si="4"/>
        <v>diskval.</v>
      </c>
      <c r="I60">
        <f t="shared" si="5"/>
        <v>1000</v>
      </c>
      <c r="J60" s="200"/>
      <c r="K60" s="28">
        <v>27</v>
      </c>
      <c r="L60"/>
      <c r="M60" s="28">
        <v>21</v>
      </c>
      <c r="N60" s="76" t="s">
        <v>107</v>
      </c>
      <c r="O60" s="89" t="s">
        <v>73</v>
      </c>
      <c r="P60" s="2">
        <v>20.96</v>
      </c>
      <c r="Q60" s="73">
        <v>21.43</v>
      </c>
      <c r="R60" s="71">
        <v>20.96</v>
      </c>
      <c r="S60"/>
    </row>
    <row r="61" spans="1:19" ht="15.75" customHeight="1" x14ac:dyDescent="0.25">
      <c r="A61" s="28">
        <f t="shared" si="3"/>
        <v>43</v>
      </c>
      <c r="B61"/>
      <c r="C61" s="119">
        <v>61</v>
      </c>
      <c r="D61" s="126" t="str">
        <f>IF(přihlášky!$G$77="X",přihlášky!$E$77,přihlášky!$H$77)</f>
        <v>Nestartuje</v>
      </c>
      <c r="E61" s="89" t="str">
        <f>Startovky!E67</f>
        <v>SDH Halámky</v>
      </c>
      <c r="F61" s="2"/>
      <c r="G61" s="73"/>
      <c r="H61" s="71" t="str">
        <f t="shared" si="4"/>
        <v>diskval.</v>
      </c>
      <c r="I61">
        <f t="shared" si="5"/>
        <v>1000</v>
      </c>
      <c r="J61" s="200"/>
      <c r="K61" s="28">
        <v>28</v>
      </c>
      <c r="L61"/>
      <c r="M61" s="28">
        <v>14</v>
      </c>
      <c r="N61" s="76" t="s">
        <v>106</v>
      </c>
      <c r="O61" s="89" t="s">
        <v>73</v>
      </c>
      <c r="P61" s="2">
        <v>21.27</v>
      </c>
      <c r="Q61" s="73">
        <v>24.23</v>
      </c>
      <c r="R61" s="71">
        <v>21.27</v>
      </c>
      <c r="S61"/>
    </row>
    <row r="62" spans="1:19" ht="15.75" customHeight="1" x14ac:dyDescent="0.25">
      <c r="A62" s="28">
        <f t="shared" si="3"/>
        <v>43</v>
      </c>
      <c r="B62"/>
      <c r="C62" s="119">
        <v>68</v>
      </c>
      <c r="D62" s="124" t="str">
        <f>IF(přihlášky!$G$78="X",přihlášky!$E$78,přihlášky!$H$78)</f>
        <v>Nestartuje</v>
      </c>
      <c r="E62" s="89" t="str">
        <f>Startovky!E74</f>
        <v>SDH Halámky</v>
      </c>
      <c r="F62" s="2"/>
      <c r="G62" s="73"/>
      <c r="H62" s="71" t="str">
        <f t="shared" si="4"/>
        <v>diskval.</v>
      </c>
      <c r="I62">
        <f t="shared" si="5"/>
        <v>1000</v>
      </c>
      <c r="J62" s="200"/>
      <c r="K62" s="28">
        <v>34</v>
      </c>
      <c r="L62"/>
      <c r="M62" s="28">
        <v>28</v>
      </c>
      <c r="N62" s="76" t="s">
        <v>108</v>
      </c>
      <c r="O62" s="89" t="s">
        <v>73</v>
      </c>
      <c r="P62" s="2">
        <v>25.66</v>
      </c>
      <c r="Q62" s="73">
        <v>23.78</v>
      </c>
      <c r="R62" s="71">
        <v>23.78</v>
      </c>
      <c r="S62"/>
    </row>
    <row r="63" spans="1:19" ht="15.75" customHeight="1" thickBot="1" x14ac:dyDescent="0.3">
      <c r="A63" s="28">
        <f t="shared" si="3"/>
        <v>43</v>
      </c>
      <c r="B63"/>
      <c r="C63" s="119">
        <v>55</v>
      </c>
      <c r="D63" s="124" t="str">
        <f>IF(přihlášky!$G$89="X",přihlášky!$E$89,přihlášky!$H$89)</f>
        <v>Nestartuje</v>
      </c>
      <c r="E63" s="89" t="str">
        <f>Startovky!E61</f>
        <v>SDH Hoštice u Volyně</v>
      </c>
      <c r="F63" s="2"/>
      <c r="G63" s="73"/>
      <c r="H63" s="71" t="str">
        <f t="shared" si="4"/>
        <v>diskval.</v>
      </c>
      <c r="I63">
        <f t="shared" si="5"/>
        <v>1000</v>
      </c>
      <c r="J63" s="201"/>
      <c r="K63" s="29">
        <v>40</v>
      </c>
      <c r="L63"/>
      <c r="M63" s="29">
        <v>35</v>
      </c>
      <c r="N63" s="139" t="s">
        <v>109</v>
      </c>
      <c r="O63" s="90" t="s">
        <v>73</v>
      </c>
      <c r="P63" s="3">
        <v>27.23</v>
      </c>
      <c r="Q63" s="140">
        <v>25.78</v>
      </c>
      <c r="R63" s="141">
        <v>25.78</v>
      </c>
      <c r="S63"/>
    </row>
    <row r="64" spans="1:19" ht="14.4" thickBot="1" x14ac:dyDescent="0.3">
      <c r="A64" s="28">
        <f t="shared" si="3"/>
        <v>43</v>
      </c>
      <c r="B64"/>
      <c r="C64" s="119">
        <v>62</v>
      </c>
      <c r="D64" s="124" t="str">
        <f>IF(přihlášky!$G$90="X",přihlášky!$E$90,přihlášky!$H$90)</f>
        <v>Nestartuje</v>
      </c>
      <c r="E64" s="89" t="str">
        <f>Startovky!E68</f>
        <v>SDH Hoštice u Volyně</v>
      </c>
      <c r="F64" s="2"/>
      <c r="G64" s="73"/>
      <c r="H64" s="71" t="str">
        <f t="shared" si="4"/>
        <v>diskval.</v>
      </c>
      <c r="I64">
        <f t="shared" si="5"/>
        <v>1000</v>
      </c>
      <c r="J64" s="9" t="s">
        <v>20</v>
      </c>
      <c r="K64" s="79">
        <f>RANK(T16,T10:T16,1)</f>
        <v>5</v>
      </c>
      <c r="L64"/>
      <c r="M64"/>
      <c r="N64"/>
      <c r="O64"/>
      <c r="P64"/>
      <c r="Q64"/>
      <c r="R64" s="72">
        <f>SUM(R58:R63)</f>
        <v>130.48000000000002</v>
      </c>
      <c r="S64" s="38" t="s">
        <v>27</v>
      </c>
    </row>
    <row r="65" spans="1:19" ht="15.75" customHeight="1" x14ac:dyDescent="0.25">
      <c r="A65" s="28">
        <f t="shared" si="3"/>
        <v>43</v>
      </c>
      <c r="B65"/>
      <c r="C65" s="119">
        <v>69</v>
      </c>
      <c r="D65" s="124" t="str">
        <f>IF(přihlášky!$G$91="X",přihlášky!$E$91,přihlášky!$H$91)</f>
        <v>Nestartuje</v>
      </c>
      <c r="E65" s="89" t="str">
        <f>Startovky!E75</f>
        <v>SDH Hoštice u Volyně</v>
      </c>
      <c r="F65" s="2"/>
      <c r="G65" s="73"/>
      <c r="H65" s="71" t="str">
        <f t="shared" si="4"/>
        <v>diskval.</v>
      </c>
      <c r="I65">
        <f t="shared" si="5"/>
        <v>1000</v>
      </c>
      <c r="J65"/>
      <c r="K65"/>
      <c r="L65"/>
      <c r="M65" s="208" t="s">
        <v>35</v>
      </c>
      <c r="N65" s="209"/>
      <c r="O65" s="209"/>
      <c r="P65" s="209"/>
      <c r="Q65" s="209"/>
      <c r="R65" s="209"/>
      <c r="S65" s="209"/>
    </row>
    <row r="66" spans="1:19" ht="12.75" customHeight="1" x14ac:dyDescent="0.25">
      <c r="A66" s="28">
        <f t="shared" si="3"/>
        <v>43</v>
      </c>
      <c r="B66"/>
      <c r="C66" s="119">
        <v>53</v>
      </c>
      <c r="D66" s="124" t="str">
        <f>IF(přihlášky!$G$63="X",přihlášky!$E$63,přihlášky!$H$63)</f>
        <v>Nestartuje</v>
      </c>
      <c r="E66" s="89" t="str">
        <f>Startovky!E59</f>
        <v>SDH Omlenice</v>
      </c>
      <c r="F66" s="2"/>
      <c r="G66" s="73"/>
      <c r="H66" s="71" t="str">
        <f t="shared" si="4"/>
        <v>diskval.</v>
      </c>
      <c r="I66">
        <f t="shared" si="5"/>
        <v>1000</v>
      </c>
      <c r="J66"/>
      <c r="K66"/>
      <c r="L66"/>
      <c r="M66" s="209"/>
      <c r="N66" s="209"/>
      <c r="O66" s="209"/>
      <c r="P66" s="209"/>
      <c r="Q66" s="209"/>
      <c r="R66" s="209"/>
      <c r="S66" s="209"/>
    </row>
    <row r="67" spans="1:19" ht="13.8" x14ac:dyDescent="0.25">
      <c r="A67" s="28">
        <f t="shared" ref="A67:A72" si="6">RANK(I67,$I$3:$I$72,1)</f>
        <v>43</v>
      </c>
      <c r="B67"/>
      <c r="C67" s="119">
        <v>60</v>
      </c>
      <c r="D67" s="124" t="str">
        <f>IF(přihlášky!$G$64="X",přihlášky!$E$64,přihlášky!$H$64)</f>
        <v>Nestartuje</v>
      </c>
      <c r="E67" s="89" t="str">
        <f>Startovky!E66</f>
        <v>SDH Omlenice</v>
      </c>
      <c r="F67" s="2"/>
      <c r="G67" s="73"/>
      <c r="H67" s="71" t="str">
        <f t="shared" ref="H67:H98" si="7">IF(AND(F67=0,G67=0),"diskval.",IF(AND(F67&gt;0,G67&gt;0),MIN(F67:G67),IF(F67&gt;0,F67,G67)))</f>
        <v>diskval.</v>
      </c>
      <c r="I67">
        <f t="shared" ref="I67:I98" si="8">IF(F67+G67=0,1000,H67+((IF(F67&gt;0,F67,100)+IF(G67&gt;0,G67,100))/100000))</f>
        <v>1000</v>
      </c>
      <c r="J67"/>
      <c r="K67"/>
      <c r="L67"/>
      <c r="M67" s="209"/>
      <c r="N67" s="209"/>
      <c r="O67" s="209"/>
      <c r="P67" s="209"/>
      <c r="Q67" s="209"/>
      <c r="R67" s="209"/>
      <c r="S67" s="209"/>
    </row>
    <row r="68" spans="1:19" ht="13.8" x14ac:dyDescent="0.25">
      <c r="A68" s="28">
        <f t="shared" si="6"/>
        <v>43</v>
      </c>
      <c r="B68"/>
      <c r="C68" s="119">
        <v>67</v>
      </c>
      <c r="D68" s="124" t="str">
        <f>IF(přihlášky!$G$65="X",přihlášky!$E$65,přihlášky!$H$65)</f>
        <v>Nestartuje</v>
      </c>
      <c r="E68" s="89" t="str">
        <f>Startovky!E73</f>
        <v>SDH Omlenice</v>
      </c>
      <c r="F68" s="2"/>
      <c r="G68" s="73"/>
      <c r="H68" s="71" t="str">
        <f t="shared" si="7"/>
        <v>diskval.</v>
      </c>
      <c r="I68">
        <f t="shared" si="8"/>
        <v>1000</v>
      </c>
      <c r="J68"/>
      <c r="K68"/>
      <c r="L68"/>
      <c r="M68" s="209"/>
      <c r="N68" s="209"/>
      <c r="O68" s="209"/>
      <c r="P68" s="209"/>
      <c r="Q68" s="209"/>
      <c r="R68" s="209"/>
      <c r="S68" s="209"/>
    </row>
    <row r="69" spans="1:19" ht="13.8" x14ac:dyDescent="0.25">
      <c r="A69" s="28">
        <f t="shared" si="6"/>
        <v>43</v>
      </c>
      <c r="B69"/>
      <c r="C69" s="119">
        <v>59</v>
      </c>
      <c r="D69" s="124" t="str">
        <f>IF(přihlášky!$G$51="X",přihlášky!$E$51,přihlášky!$H$51)</f>
        <v>Nestartuje</v>
      </c>
      <c r="E69" s="89" t="str">
        <f>Startovky!E65</f>
        <v>SDH Pikov</v>
      </c>
      <c r="F69" s="2"/>
      <c r="G69" s="73"/>
      <c r="H69" s="71" t="str">
        <f t="shared" si="7"/>
        <v>diskval.</v>
      </c>
      <c r="I69">
        <f t="shared" si="8"/>
        <v>1000</v>
      </c>
      <c r="J69"/>
      <c r="K69"/>
      <c r="L69"/>
      <c r="M69" s="209"/>
      <c r="N69" s="209"/>
      <c r="O69" s="209"/>
      <c r="P69" s="209"/>
      <c r="Q69" s="209"/>
      <c r="R69" s="209"/>
      <c r="S69" s="209"/>
    </row>
    <row r="70" spans="1:19" ht="13.8" x14ac:dyDescent="0.25">
      <c r="A70" s="28">
        <f t="shared" si="6"/>
        <v>43</v>
      </c>
      <c r="B70"/>
      <c r="C70" s="119">
        <v>66</v>
      </c>
      <c r="D70" s="124" t="str">
        <f>IF(přihlášky!$G$52="X",přihlášky!$E$52,přihlášky!$H$52)</f>
        <v>Nestartuje</v>
      </c>
      <c r="E70" s="89" t="str">
        <f>Startovky!E72</f>
        <v>SDH Pikov</v>
      </c>
      <c r="F70" s="2"/>
      <c r="G70" s="73"/>
      <c r="H70" s="71" t="str">
        <f t="shared" si="7"/>
        <v>diskval.</v>
      </c>
      <c r="I70">
        <f t="shared" si="8"/>
        <v>1000</v>
      </c>
      <c r="J70"/>
      <c r="K70"/>
      <c r="L70"/>
      <c r="M70" s="209"/>
      <c r="N70" s="209"/>
      <c r="O70" s="209"/>
      <c r="P70" s="209"/>
      <c r="Q70" s="209"/>
      <c r="R70" s="209"/>
      <c r="S70" s="209"/>
    </row>
    <row r="71" spans="1:19" ht="13.8" x14ac:dyDescent="0.25">
      <c r="A71" s="28">
        <f t="shared" si="6"/>
        <v>43</v>
      </c>
      <c r="B71"/>
      <c r="C71" s="119">
        <v>57</v>
      </c>
      <c r="D71" s="124" t="str">
        <f>IF(přihlášky!$G$25="X",přihlášky!$E$25,přihlášky!$H$25)</f>
        <v>Nestartuje</v>
      </c>
      <c r="E71" s="89" t="str">
        <f>Startovky!E63</f>
        <v>SDH Strážkovice</v>
      </c>
      <c r="F71" s="2"/>
      <c r="G71" s="73"/>
      <c r="H71" s="71" t="str">
        <f t="shared" si="7"/>
        <v>diskval.</v>
      </c>
      <c r="I71">
        <f t="shared" si="8"/>
        <v>1000</v>
      </c>
      <c r="J71"/>
      <c r="K71"/>
      <c r="L71"/>
      <c r="M71" s="209"/>
      <c r="N71" s="209"/>
      <c r="O71" s="209"/>
      <c r="P71" s="209"/>
      <c r="Q71" s="209"/>
      <c r="R71" s="209"/>
      <c r="S71" s="209"/>
    </row>
    <row r="72" spans="1:19" ht="14.4" thickBot="1" x14ac:dyDescent="0.3">
      <c r="A72" s="29">
        <f t="shared" si="6"/>
        <v>43</v>
      </c>
      <c r="B72"/>
      <c r="C72" s="120">
        <v>64</v>
      </c>
      <c r="D72" s="53" t="str">
        <f>IF(přihlášky!$G$26="X",přihlášky!$E$26,přihlášky!$H$26)</f>
        <v>Nestartuje</v>
      </c>
      <c r="E72" s="90" t="str">
        <f>Startovky!E70</f>
        <v>SDH Strážkovice</v>
      </c>
      <c r="F72" s="3"/>
      <c r="G72" s="140"/>
      <c r="H72" s="141" t="str">
        <f t="shared" si="7"/>
        <v>diskval.</v>
      </c>
      <c r="I72">
        <f t="shared" si="8"/>
        <v>1000</v>
      </c>
      <c r="J72"/>
      <c r="K72"/>
      <c r="L72"/>
      <c r="M72" s="209"/>
      <c r="N72" s="209"/>
      <c r="O72" s="209"/>
      <c r="P72" s="209"/>
      <c r="Q72" s="209"/>
      <c r="R72" s="209"/>
      <c r="S72" s="209"/>
    </row>
  </sheetData>
  <sortState ref="A3:I72">
    <sortCondition ref="I3:I72"/>
  </sortState>
  <mergeCells count="17">
    <mergeCell ref="M65:S72"/>
    <mergeCell ref="M3:Q3"/>
    <mergeCell ref="M12:Q12"/>
    <mergeCell ref="M21:Q21"/>
    <mergeCell ref="M30:Q30"/>
    <mergeCell ref="M39:Q39"/>
    <mergeCell ref="J40:J45"/>
    <mergeCell ref="J49:J54"/>
    <mergeCell ref="J58:J63"/>
    <mergeCell ref="C1:H1"/>
    <mergeCell ref="J4:J9"/>
    <mergeCell ref="J13:J18"/>
    <mergeCell ref="J22:J27"/>
    <mergeCell ref="J31:J36"/>
    <mergeCell ref="M48:Q48"/>
    <mergeCell ref="M57:Q57"/>
    <mergeCell ref="M2:R2"/>
  </mergeCells>
  <printOptions horizontalCentered="1" verticalCentered="1"/>
  <pageMargins left="0.23622047244094491" right="0.23622047244094491" top="0.74803149606299213" bottom="0.74803149606299213" header="0.31496062992125984" footer="0.31496062992125984"/>
  <pageSetup paperSize="9" scale="96" fitToWidth="2" fitToHeight="2" orientation="portrait" r:id="rId1"/>
  <rowBreaks count="2" manualBreakCount="2">
    <brk id="37" max="7" man="1"/>
    <brk id="37" min="9" max="18" man="1"/>
  </rowBreaks>
  <colBreaks count="2" manualBreakCount="2">
    <brk id="8" max="71" man="1"/>
    <brk id="9"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I17"/>
  <sheetViews>
    <sheetView view="pageBreakPreview" zoomScale="180" zoomScaleNormal="100" zoomScaleSheetLayoutView="180" workbookViewId="0">
      <selection activeCell="F8" sqref="F8"/>
    </sheetView>
  </sheetViews>
  <sheetFormatPr defaultRowHeight="13.2" x14ac:dyDescent="0.25"/>
  <cols>
    <col min="4" max="4" width="18.33203125" customWidth="1"/>
    <col min="7" max="7" width="10.5546875" customWidth="1"/>
    <col min="8" max="9" width="12" bestFit="1" customWidth="1"/>
  </cols>
  <sheetData>
    <row r="3" spans="3:9" x14ac:dyDescent="0.25">
      <c r="C3" s="213" t="s">
        <v>120</v>
      </c>
      <c r="D3" s="213"/>
      <c r="E3" s="213"/>
      <c r="F3" s="213"/>
      <c r="G3" s="213"/>
      <c r="H3" s="213"/>
      <c r="I3" s="217" t="s">
        <v>42</v>
      </c>
    </row>
    <row r="4" spans="3:9" x14ac:dyDescent="0.25">
      <c r="C4" s="214"/>
      <c r="D4" s="214"/>
      <c r="E4" s="214"/>
      <c r="F4" s="214"/>
      <c r="G4" s="214"/>
      <c r="H4" s="214"/>
      <c r="I4" s="217"/>
    </row>
    <row r="5" spans="3:9" x14ac:dyDescent="0.25">
      <c r="C5" s="30"/>
      <c r="D5" s="30" t="s">
        <v>24</v>
      </c>
      <c r="E5" s="30" t="s">
        <v>21</v>
      </c>
      <c r="F5" s="30" t="s">
        <v>22</v>
      </c>
      <c r="G5" s="30" t="s">
        <v>23</v>
      </c>
      <c r="H5" s="60" t="s">
        <v>123</v>
      </c>
      <c r="I5" s="217"/>
    </row>
    <row r="6" spans="3:9" x14ac:dyDescent="0.25">
      <c r="C6" s="30">
        <v>1</v>
      </c>
      <c r="D6" s="31" t="str">
        <f>přihlášky!C7</f>
        <v>SDH Strážkovice</v>
      </c>
      <c r="E6" s="92">
        <v>62.86</v>
      </c>
      <c r="F6" s="92">
        <v>68.23</v>
      </c>
      <c r="G6" s="1">
        <f>IF(AND(E6=0,F6=0),"diskval.",IF(AND(E6&gt;0,F6&gt;0),MIN(E6:F6),IF(E6&gt;0,E6,F6)))</f>
        <v>62.86</v>
      </c>
      <c r="H6" s="194">
        <f>RANK(I6,$I$6:$I$12,1)</f>
        <v>1</v>
      </c>
      <c r="I6" s="193">
        <f>IF(E6+F6=MIN(E6:F6),G6+0.0005,G6+0.0001)</f>
        <v>62.860100000000003</v>
      </c>
    </row>
    <row r="7" spans="3:9" x14ac:dyDescent="0.25">
      <c r="C7" s="30">
        <v>2</v>
      </c>
      <c r="D7" s="31" t="str">
        <f>přihlášky!C8</f>
        <v>SDH Běleč</v>
      </c>
      <c r="E7" s="92">
        <v>999</v>
      </c>
      <c r="F7" s="92"/>
      <c r="G7" s="1">
        <f t="shared" ref="G7:G12" si="0">IF(AND(E7=0,F7=0),"diskval.",IF(AND(E7&gt;0,F7&gt;0),MIN(E7:F7),IF(E7&gt;0,E7,F7)))</f>
        <v>999</v>
      </c>
      <c r="H7" s="194">
        <f t="shared" ref="H7:H12" si="1">RANK(I7,$I$6:$I$12,1)</f>
        <v>7</v>
      </c>
      <c r="I7" s="193">
        <f t="shared" ref="I7:I12" si="2">IF(E7+F7=MIN(E7:F7),G7+0.0005,G7+0.0001)</f>
        <v>999.00049999999999</v>
      </c>
    </row>
    <row r="8" spans="3:9" x14ac:dyDescent="0.25">
      <c r="C8" s="30">
        <v>3</v>
      </c>
      <c r="D8" s="31" t="str">
        <f>přihlášky!C9</f>
        <v>SDH Pikov</v>
      </c>
      <c r="E8" s="92">
        <v>66.290000000000006</v>
      </c>
      <c r="F8" s="92">
        <v>67.180000000000007</v>
      </c>
      <c r="G8" s="1">
        <f t="shared" si="0"/>
        <v>66.290000000000006</v>
      </c>
      <c r="H8" s="194">
        <f t="shared" si="1"/>
        <v>2</v>
      </c>
      <c r="I8" s="193">
        <f t="shared" si="2"/>
        <v>66.29010000000001</v>
      </c>
    </row>
    <row r="9" spans="3:9" x14ac:dyDescent="0.25">
      <c r="C9" s="30">
        <v>4</v>
      </c>
      <c r="D9" s="31" t="str">
        <f>přihlášky!C10</f>
        <v>SDH Omlenice</v>
      </c>
      <c r="E9" s="92">
        <v>74.180000000000007</v>
      </c>
      <c r="F9" s="92">
        <v>72.45</v>
      </c>
      <c r="G9" s="1">
        <f t="shared" si="0"/>
        <v>72.45</v>
      </c>
      <c r="H9" s="194">
        <f t="shared" si="1"/>
        <v>5</v>
      </c>
      <c r="I9" s="193">
        <f t="shared" si="2"/>
        <v>72.450100000000006</v>
      </c>
    </row>
    <row r="10" spans="3:9" ht="12.75" customHeight="1" x14ac:dyDescent="0.25">
      <c r="C10" s="30">
        <v>5</v>
      </c>
      <c r="D10" s="31" t="str">
        <f>přihlášky!C11</f>
        <v>SDH Halámky</v>
      </c>
      <c r="E10" s="92">
        <v>78.31</v>
      </c>
      <c r="F10" s="92">
        <v>79.17</v>
      </c>
      <c r="G10" s="1">
        <f t="shared" si="0"/>
        <v>78.31</v>
      </c>
      <c r="H10" s="194">
        <f t="shared" si="1"/>
        <v>6</v>
      </c>
      <c r="I10" s="193">
        <f t="shared" si="2"/>
        <v>78.310100000000006</v>
      </c>
    </row>
    <row r="11" spans="3:9" x14ac:dyDescent="0.25">
      <c r="C11" s="30">
        <v>6</v>
      </c>
      <c r="D11" s="31" t="str">
        <f>přihlášky!C12</f>
        <v>SDH Hoštice u Volyně</v>
      </c>
      <c r="E11" s="92">
        <v>71.489999999999995</v>
      </c>
      <c r="F11" s="92">
        <v>78.25</v>
      </c>
      <c r="G11" s="1">
        <f t="shared" si="0"/>
        <v>71.489999999999995</v>
      </c>
      <c r="H11" s="194">
        <f t="shared" si="1"/>
        <v>4</v>
      </c>
      <c r="I11" s="193">
        <f t="shared" si="2"/>
        <v>71.490099999999998</v>
      </c>
    </row>
    <row r="12" spans="3:9" ht="12.75" customHeight="1" x14ac:dyDescent="0.25">
      <c r="C12" s="30">
        <v>7</v>
      </c>
      <c r="D12" s="31" t="str">
        <f>přihlášky!C13</f>
        <v>SDH Dolní Bukovsko</v>
      </c>
      <c r="E12" s="92">
        <v>85.83</v>
      </c>
      <c r="F12" s="92">
        <v>68.22</v>
      </c>
      <c r="G12" s="1">
        <f t="shared" si="0"/>
        <v>68.22</v>
      </c>
      <c r="H12" s="194">
        <f t="shared" si="1"/>
        <v>3</v>
      </c>
      <c r="I12" s="193">
        <f t="shared" si="2"/>
        <v>68.220100000000002</v>
      </c>
    </row>
    <row r="14" spans="3:9" ht="12.75" customHeight="1" x14ac:dyDescent="0.25">
      <c r="C14" s="215" t="s">
        <v>33</v>
      </c>
      <c r="D14" s="216"/>
      <c r="E14" s="216"/>
      <c r="F14" s="216"/>
      <c r="G14" s="216"/>
      <c r="H14" s="216"/>
    </row>
    <row r="15" spans="3:9" ht="12.75" customHeight="1" x14ac:dyDescent="0.25">
      <c r="C15" s="216"/>
      <c r="D15" s="216"/>
      <c r="E15" s="216"/>
      <c r="F15" s="216"/>
      <c r="G15" s="216"/>
      <c r="H15" s="216"/>
    </row>
    <row r="16" spans="3:9" x14ac:dyDescent="0.25">
      <c r="C16" s="216"/>
      <c r="D16" s="216"/>
      <c r="E16" s="216"/>
      <c r="F16" s="216"/>
      <c r="G16" s="216"/>
      <c r="H16" s="216"/>
    </row>
    <row r="17" spans="3:8" x14ac:dyDescent="0.25">
      <c r="C17" s="216"/>
      <c r="D17" s="216"/>
      <c r="E17" s="216"/>
      <c r="F17" s="216"/>
      <c r="G17" s="216"/>
      <c r="H17" s="216"/>
    </row>
  </sheetData>
  <mergeCells count="3">
    <mergeCell ref="C3:H4"/>
    <mergeCell ref="C14:H17"/>
    <mergeCell ref="I3:I5"/>
  </mergeCells>
  <pageMargins left="0.70866141732283472" right="0.70866141732283472" top="0.78740157480314965" bottom="0.78740157480314965" header="0.31496062992125984" footer="0.31496062992125984"/>
  <pageSetup paperSize="9" scale="1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I17"/>
  <sheetViews>
    <sheetView view="pageBreakPreview" zoomScale="180" zoomScaleNormal="100" zoomScaleSheetLayoutView="180" workbookViewId="0">
      <selection activeCell="D13" sqref="D13"/>
    </sheetView>
  </sheetViews>
  <sheetFormatPr defaultRowHeight="13.2" x14ac:dyDescent="0.25"/>
  <cols>
    <col min="4" max="4" width="18.5546875" customWidth="1"/>
    <col min="7" max="7" width="10.109375" customWidth="1"/>
  </cols>
  <sheetData>
    <row r="3" spans="3:9" x14ac:dyDescent="0.25">
      <c r="C3" s="213" t="s">
        <v>121</v>
      </c>
      <c r="D3" s="213"/>
      <c r="E3" s="213"/>
      <c r="F3" s="213"/>
      <c r="G3" s="213"/>
      <c r="H3" s="213"/>
      <c r="I3" s="217" t="s">
        <v>42</v>
      </c>
    </row>
    <row r="4" spans="3:9" x14ac:dyDescent="0.25">
      <c r="C4" s="214"/>
      <c r="D4" s="214"/>
      <c r="E4" s="214"/>
      <c r="F4" s="214"/>
      <c r="G4" s="214"/>
      <c r="H4" s="214"/>
      <c r="I4" s="217"/>
    </row>
    <row r="5" spans="3:9" x14ac:dyDescent="0.25">
      <c r="C5" s="30"/>
      <c r="D5" s="30" t="s">
        <v>24</v>
      </c>
      <c r="E5" s="58" t="s">
        <v>21</v>
      </c>
      <c r="F5" s="58" t="s">
        <v>22</v>
      </c>
      <c r="G5" s="58" t="s">
        <v>23</v>
      </c>
      <c r="H5" s="59" t="s">
        <v>31</v>
      </c>
      <c r="I5" s="217"/>
    </row>
    <row r="6" spans="3:9" x14ac:dyDescent="0.25">
      <c r="C6" s="30">
        <v>1</v>
      </c>
      <c r="D6" s="31" t="str">
        <f>přihlášky!C7</f>
        <v>SDH Strážkovice</v>
      </c>
      <c r="E6" s="92">
        <v>28.72</v>
      </c>
      <c r="F6" s="92">
        <v>30.13</v>
      </c>
      <c r="G6" s="1">
        <f>IF(AND(E6=0,F6=0),"diskval.",IF(AND(E6&gt;0,F6&gt;0),MIN(E6:F6),IF(E6&gt;0,E6,F6)))</f>
        <v>28.72</v>
      </c>
      <c r="H6" s="91">
        <f>RANK(I6,I6:I12,1)</f>
        <v>2</v>
      </c>
      <c r="I6">
        <f>IF(E6+F6=MIN(E6:F6),G6+0.0005,G6+0.0001)</f>
        <v>28.720099999999999</v>
      </c>
    </row>
    <row r="7" spans="3:9" ht="12.75" customHeight="1" x14ac:dyDescent="0.25">
      <c r="C7" s="30">
        <v>2</v>
      </c>
      <c r="D7" s="31" t="str">
        <f>přihlášky!C8</f>
        <v>SDH Běleč</v>
      </c>
      <c r="E7" s="92">
        <v>9999</v>
      </c>
      <c r="F7" s="92"/>
      <c r="G7" s="1">
        <f t="shared" ref="G7:G12" si="0">IF(AND(E7=0,F7=0),"diskval.",IF(AND(E7&gt;0,F7&gt;0),MIN(E7:F7),IF(E7&gt;0,E7,F7)))</f>
        <v>9999</v>
      </c>
      <c r="H7" s="91">
        <f>RANK(I7,I6:I12,1)</f>
        <v>7</v>
      </c>
      <c r="I7">
        <f t="shared" ref="I7:I12" si="1">IF(E7+F7=MIN(E7:F7),G7+0.0005,G7+0.0001)</f>
        <v>9999.0005000000001</v>
      </c>
    </row>
    <row r="8" spans="3:9" x14ac:dyDescent="0.25">
      <c r="C8" s="30">
        <v>3</v>
      </c>
      <c r="D8" s="31" t="str">
        <f>přihlášky!C9</f>
        <v>SDH Pikov</v>
      </c>
      <c r="E8" s="92">
        <v>27.61</v>
      </c>
      <c r="F8" s="92">
        <v>27.23</v>
      </c>
      <c r="G8" s="1">
        <f t="shared" si="0"/>
        <v>27.23</v>
      </c>
      <c r="H8" s="91">
        <f>RANK(I8,I6:I12,1)</f>
        <v>1</v>
      </c>
      <c r="I8">
        <f t="shared" si="1"/>
        <v>27.2301</v>
      </c>
    </row>
    <row r="9" spans="3:9" ht="12.75" customHeight="1" x14ac:dyDescent="0.25">
      <c r="C9" s="30">
        <v>4</v>
      </c>
      <c r="D9" s="31" t="str">
        <f>přihlášky!C10</f>
        <v>SDH Omlenice</v>
      </c>
      <c r="E9" s="92">
        <v>33.06</v>
      </c>
      <c r="F9" s="92">
        <v>42.57</v>
      </c>
      <c r="G9" s="1">
        <f t="shared" si="0"/>
        <v>33.06</v>
      </c>
      <c r="H9" s="91">
        <f>RANK(I9,I6:I12,1)</f>
        <v>4</v>
      </c>
      <c r="I9">
        <f t="shared" si="1"/>
        <v>33.060100000000006</v>
      </c>
    </row>
    <row r="10" spans="3:9" ht="12.75" customHeight="1" x14ac:dyDescent="0.25">
      <c r="C10" s="30">
        <v>5</v>
      </c>
      <c r="D10" s="31" t="str">
        <f>přihlášky!C11</f>
        <v>SDH Halámky</v>
      </c>
      <c r="E10" s="92">
        <v>38.86</v>
      </c>
      <c r="F10" s="92">
        <v>50.27</v>
      </c>
      <c r="G10" s="1">
        <f t="shared" si="0"/>
        <v>38.86</v>
      </c>
      <c r="H10" s="91">
        <f>RANK(I10,I6:I12,1)</f>
        <v>5</v>
      </c>
      <c r="I10">
        <f t="shared" si="1"/>
        <v>38.860100000000003</v>
      </c>
    </row>
    <row r="11" spans="3:9" x14ac:dyDescent="0.25">
      <c r="C11" s="30">
        <v>6</v>
      </c>
      <c r="D11" s="31" t="str">
        <f>přihlášky!C12</f>
        <v>SDH Hoštice u Volyně</v>
      </c>
      <c r="E11" s="92">
        <v>31.89</v>
      </c>
      <c r="F11" s="92">
        <v>29.38</v>
      </c>
      <c r="G11" s="1">
        <f t="shared" si="0"/>
        <v>29.38</v>
      </c>
      <c r="H11" s="91">
        <f>RANK(I11,I6:I12,1)</f>
        <v>3</v>
      </c>
      <c r="I11">
        <f t="shared" si="1"/>
        <v>29.380099999999999</v>
      </c>
    </row>
    <row r="12" spans="3:9" ht="12.75" customHeight="1" x14ac:dyDescent="0.25">
      <c r="C12" s="30">
        <v>7</v>
      </c>
      <c r="D12" s="31" t="str">
        <f>přihlášky!C13</f>
        <v>SDH Dolní Bukovsko</v>
      </c>
      <c r="E12" s="92">
        <v>41.12</v>
      </c>
      <c r="F12" s="92">
        <v>47.26</v>
      </c>
      <c r="G12" s="1">
        <f t="shared" si="0"/>
        <v>41.12</v>
      </c>
      <c r="H12" s="91">
        <f>RANK(I12,I6:I12,1)</f>
        <v>6</v>
      </c>
      <c r="I12">
        <f t="shared" si="1"/>
        <v>41.120100000000001</v>
      </c>
    </row>
    <row r="14" spans="3:9" ht="12.75" customHeight="1" x14ac:dyDescent="0.25">
      <c r="C14" s="215" t="s">
        <v>34</v>
      </c>
      <c r="D14" s="216"/>
      <c r="E14" s="216"/>
      <c r="F14" s="216"/>
      <c r="G14" s="216"/>
      <c r="H14" s="216"/>
    </row>
    <row r="15" spans="3:9" x14ac:dyDescent="0.25">
      <c r="C15" s="216"/>
      <c r="D15" s="216"/>
      <c r="E15" s="216"/>
      <c r="F15" s="216"/>
      <c r="G15" s="216"/>
      <c r="H15" s="216"/>
    </row>
    <row r="16" spans="3:9" x14ac:dyDescent="0.25">
      <c r="C16" s="216"/>
      <c r="D16" s="216"/>
      <c r="E16" s="216"/>
      <c r="F16" s="216"/>
      <c r="G16" s="216"/>
      <c r="H16" s="216"/>
    </row>
    <row r="17" spans="3:8" x14ac:dyDescent="0.25">
      <c r="C17" s="216"/>
      <c r="D17" s="216"/>
      <c r="E17" s="216"/>
      <c r="F17" s="216"/>
      <c r="G17" s="216"/>
      <c r="H17" s="216"/>
    </row>
  </sheetData>
  <mergeCells count="3">
    <mergeCell ref="C3:H4"/>
    <mergeCell ref="C14:H17"/>
    <mergeCell ref="I3:I5"/>
  </mergeCells>
  <printOptions horizontalCentered="1" verticalCentered="1"/>
  <pageMargins left="0.70866141732283472" right="0.70866141732283472" top="0.78740157480314965" bottom="0.78740157480314965" header="0.31496062992125984" footer="0.31496062992125984"/>
  <pageSetup paperSize="9" scale="2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2"/>
  <sheetViews>
    <sheetView view="pageBreakPreview" zoomScale="120" zoomScaleNormal="100" zoomScaleSheetLayoutView="120" workbookViewId="0">
      <selection activeCell="A14" sqref="A14:H21"/>
    </sheetView>
  </sheetViews>
  <sheetFormatPr defaultRowHeight="13.2" x14ac:dyDescent="0.25"/>
  <cols>
    <col min="2" max="2" width="0.88671875" customWidth="1"/>
    <col min="3" max="3" width="18.6640625" customWidth="1"/>
    <col min="5" max="5" width="9.109375" customWidth="1"/>
    <col min="7" max="7" width="13" customWidth="1"/>
    <col min="8" max="8" width="19.109375" bestFit="1" customWidth="1"/>
    <col min="9" max="9" width="11.44140625" bestFit="1" customWidth="1"/>
  </cols>
  <sheetData>
    <row r="3" spans="1:9" x14ac:dyDescent="0.25">
      <c r="A3" s="8"/>
      <c r="B3" s="8"/>
      <c r="C3" s="8"/>
      <c r="D3" s="8"/>
      <c r="E3" s="8"/>
      <c r="F3" s="8"/>
      <c r="G3" s="8"/>
      <c r="H3" s="8"/>
      <c r="I3" s="217" t="s">
        <v>42</v>
      </c>
    </row>
    <row r="4" spans="1:9" ht="13.8" thickBot="1" x14ac:dyDescent="0.3">
      <c r="A4" s="218" t="s">
        <v>122</v>
      </c>
      <c r="B4" s="218"/>
      <c r="C4" s="218"/>
      <c r="D4" s="218"/>
      <c r="E4" s="218"/>
      <c r="F4" s="218"/>
      <c r="G4" s="218"/>
      <c r="H4" s="218"/>
      <c r="I4" s="217"/>
    </row>
    <row r="5" spans="1:9" ht="13.8" thickBot="1" x14ac:dyDescent="0.3">
      <c r="A5" s="9" t="s">
        <v>19</v>
      </c>
      <c r="B5" s="87"/>
      <c r="C5" s="34" t="s">
        <v>24</v>
      </c>
      <c r="D5" s="33" t="s">
        <v>7</v>
      </c>
      <c r="E5" s="33" t="s">
        <v>28</v>
      </c>
      <c r="F5" s="36" t="s">
        <v>25</v>
      </c>
      <c r="G5" s="37" t="s">
        <v>26</v>
      </c>
      <c r="H5" s="57" t="s">
        <v>29</v>
      </c>
      <c r="I5" s="217"/>
    </row>
    <row r="6" spans="1:9" ht="13.8" thickBot="1" x14ac:dyDescent="0.3">
      <c r="A6" s="32">
        <v>1</v>
      </c>
      <c r="B6" s="68"/>
      <c r="C6" s="85" t="str">
        <f>přihlášky!C7</f>
        <v>SDH Strážkovice</v>
      </c>
      <c r="D6" s="40">
        <f>'100m'!K10</f>
        <v>1</v>
      </c>
      <c r="E6" s="41">
        <f>štafeta!H6</f>
        <v>1</v>
      </c>
      <c r="F6" s="42">
        <f>útok!H6</f>
        <v>2</v>
      </c>
      <c r="G6" s="47">
        <f t="shared" ref="G6:G12" si="0">SUM(D6:F6)</f>
        <v>4</v>
      </c>
      <c r="H6" s="56">
        <f>RANK(I6,I6:I12,1)</f>
        <v>1</v>
      </c>
      <c r="I6">
        <f>G6+(F6/10000)</f>
        <v>4.0002000000000004</v>
      </c>
    </row>
    <row r="7" spans="1:9" ht="13.8" thickBot="1" x14ac:dyDescent="0.3">
      <c r="A7" s="28">
        <v>2</v>
      </c>
      <c r="B7" s="68"/>
      <c r="C7" s="35" t="str">
        <f>přihlášky!C8</f>
        <v>SDH Běleč</v>
      </c>
      <c r="D7" s="43">
        <f>'100m'!K19</f>
        <v>7</v>
      </c>
      <c r="E7" s="43">
        <f>štafeta!H7</f>
        <v>7</v>
      </c>
      <c r="F7" s="44">
        <f>útok!H7</f>
        <v>7</v>
      </c>
      <c r="G7" s="48">
        <f t="shared" si="0"/>
        <v>21</v>
      </c>
      <c r="H7" s="56">
        <f>RANK(I7,I6:I12,1)</f>
        <v>7</v>
      </c>
      <c r="I7">
        <f t="shared" ref="I7:I12" si="1">G7+(F7/10000)</f>
        <v>21.000699999999998</v>
      </c>
    </row>
    <row r="8" spans="1:9" ht="13.8" thickBot="1" x14ac:dyDescent="0.3">
      <c r="A8" s="28">
        <v>3</v>
      </c>
      <c r="B8" s="68"/>
      <c r="C8" s="35" t="str">
        <f>přihlášky!C9</f>
        <v>SDH Pikov</v>
      </c>
      <c r="D8" s="43">
        <f>'100m'!K28</f>
        <v>2</v>
      </c>
      <c r="E8" s="43">
        <f>štafeta!H8</f>
        <v>2</v>
      </c>
      <c r="F8" s="44">
        <f>útok!H8</f>
        <v>1</v>
      </c>
      <c r="G8" s="48">
        <f t="shared" si="0"/>
        <v>5</v>
      </c>
      <c r="H8" s="56">
        <f>RANK(I8,I6:I12,1)</f>
        <v>2</v>
      </c>
      <c r="I8">
        <f t="shared" si="1"/>
        <v>5.0000999999999998</v>
      </c>
    </row>
    <row r="9" spans="1:9" ht="13.8" thickBot="1" x14ac:dyDescent="0.3">
      <c r="A9" s="28">
        <v>4</v>
      </c>
      <c r="B9" s="68"/>
      <c r="C9" s="35" t="str">
        <f>přihlášky!C10</f>
        <v>SDH Omlenice</v>
      </c>
      <c r="D9" s="43">
        <f>'100m'!K37</f>
        <v>3</v>
      </c>
      <c r="E9" s="43">
        <f>štafeta!H9</f>
        <v>5</v>
      </c>
      <c r="F9" s="44">
        <f>útok!H9</f>
        <v>4</v>
      </c>
      <c r="G9" s="48">
        <f t="shared" si="0"/>
        <v>12</v>
      </c>
      <c r="H9" s="56">
        <f>RANK(I9,I6:I12,1)</f>
        <v>4</v>
      </c>
      <c r="I9">
        <f t="shared" si="1"/>
        <v>12.000400000000001</v>
      </c>
    </row>
    <row r="10" spans="1:9" ht="12.75" customHeight="1" thickBot="1" x14ac:dyDescent="0.3">
      <c r="A10" s="28">
        <v>5</v>
      </c>
      <c r="B10" s="68"/>
      <c r="C10" s="35" t="str">
        <f>přihlášky!C11</f>
        <v>SDH Halámky</v>
      </c>
      <c r="D10" s="43">
        <f>'100m'!K46</f>
        <v>6</v>
      </c>
      <c r="E10" s="43">
        <f>štafeta!H10</f>
        <v>6</v>
      </c>
      <c r="F10" s="44">
        <f>útok!H10</f>
        <v>5</v>
      </c>
      <c r="G10" s="48">
        <f t="shared" si="0"/>
        <v>17</v>
      </c>
      <c r="H10" s="56">
        <f>RANK(I10,I6:I12,1)</f>
        <v>6</v>
      </c>
      <c r="I10">
        <f t="shared" si="1"/>
        <v>17.000499999999999</v>
      </c>
    </row>
    <row r="11" spans="1:9" ht="13.8" thickBot="1" x14ac:dyDescent="0.3">
      <c r="A11" s="28">
        <v>6</v>
      </c>
      <c r="B11" s="68"/>
      <c r="C11" s="35" t="str">
        <f>přihlášky!C12</f>
        <v>SDH Hoštice u Volyně</v>
      </c>
      <c r="D11" s="43">
        <f>'100m'!K55</f>
        <v>4</v>
      </c>
      <c r="E11" s="43">
        <f>štafeta!H11</f>
        <v>4</v>
      </c>
      <c r="F11" s="44">
        <f>útok!H11</f>
        <v>3</v>
      </c>
      <c r="G11" s="48">
        <f t="shared" si="0"/>
        <v>11</v>
      </c>
      <c r="H11" s="56">
        <f>RANK(I11,I6:I12,1)</f>
        <v>3</v>
      </c>
      <c r="I11">
        <f t="shared" si="1"/>
        <v>11.000299999999999</v>
      </c>
    </row>
    <row r="12" spans="1:9" ht="12.75" customHeight="1" thickBot="1" x14ac:dyDescent="0.3">
      <c r="A12" s="29">
        <v>7</v>
      </c>
      <c r="B12" s="68"/>
      <c r="C12" s="86" t="str">
        <f>přihlášky!C13</f>
        <v>SDH Dolní Bukovsko</v>
      </c>
      <c r="D12" s="45">
        <f>'100m'!K64</f>
        <v>5</v>
      </c>
      <c r="E12" s="45">
        <f>štafeta!H12</f>
        <v>3</v>
      </c>
      <c r="F12" s="46">
        <f>útok!H12</f>
        <v>6</v>
      </c>
      <c r="G12" s="49">
        <f t="shared" si="0"/>
        <v>14</v>
      </c>
      <c r="H12" s="56">
        <f>RANK(I12,I6:I12,1)</f>
        <v>5</v>
      </c>
      <c r="I12">
        <f t="shared" si="1"/>
        <v>14.0006</v>
      </c>
    </row>
    <row r="14" spans="1:9" x14ac:dyDescent="0.25">
      <c r="A14" s="208" t="s">
        <v>32</v>
      </c>
      <c r="B14" s="209"/>
      <c r="C14" s="209"/>
      <c r="D14" s="209"/>
      <c r="E14" s="209"/>
      <c r="F14" s="209"/>
      <c r="G14" s="209"/>
      <c r="H14" s="209"/>
      <c r="I14" s="80"/>
    </row>
    <row r="15" spans="1:9" x14ac:dyDescent="0.25">
      <c r="A15" s="209"/>
      <c r="B15" s="209"/>
      <c r="C15" s="209"/>
      <c r="D15" s="209"/>
      <c r="E15" s="209"/>
      <c r="F15" s="209"/>
      <c r="G15" s="209"/>
      <c r="H15" s="209"/>
      <c r="I15" s="80"/>
    </row>
    <row r="16" spans="1:9" x14ac:dyDescent="0.25">
      <c r="A16" s="209"/>
      <c r="B16" s="209"/>
      <c r="C16" s="209"/>
      <c r="D16" s="209"/>
      <c r="E16" s="209"/>
      <c r="F16" s="209"/>
      <c r="G16" s="209"/>
      <c r="H16" s="209"/>
      <c r="I16" s="80"/>
    </row>
    <row r="17" spans="1:9" x14ac:dyDescent="0.25">
      <c r="A17" s="209"/>
      <c r="B17" s="209"/>
      <c r="C17" s="209"/>
      <c r="D17" s="209"/>
      <c r="E17" s="209"/>
      <c r="F17" s="209"/>
      <c r="G17" s="209"/>
      <c r="H17" s="209"/>
      <c r="I17" s="80"/>
    </row>
    <row r="18" spans="1:9" x14ac:dyDescent="0.25">
      <c r="A18" s="209"/>
      <c r="B18" s="209"/>
      <c r="C18" s="209"/>
      <c r="D18" s="209"/>
      <c r="E18" s="209"/>
      <c r="F18" s="209"/>
      <c r="G18" s="209"/>
      <c r="H18" s="209"/>
      <c r="I18" s="61"/>
    </row>
    <row r="19" spans="1:9" x14ac:dyDescent="0.25">
      <c r="A19" s="209"/>
      <c r="B19" s="209"/>
      <c r="C19" s="209"/>
      <c r="D19" s="209"/>
      <c r="E19" s="209"/>
      <c r="F19" s="209"/>
      <c r="G19" s="209"/>
      <c r="H19" s="209"/>
      <c r="I19" s="61"/>
    </row>
    <row r="20" spans="1:9" x14ac:dyDescent="0.25">
      <c r="A20" s="209"/>
      <c r="B20" s="209"/>
      <c r="C20" s="209"/>
      <c r="D20" s="209"/>
      <c r="E20" s="209"/>
      <c r="F20" s="209"/>
      <c r="G20" s="209"/>
      <c r="H20" s="209"/>
      <c r="I20" s="61"/>
    </row>
    <row r="21" spans="1:9" x14ac:dyDescent="0.25">
      <c r="A21" s="209"/>
      <c r="B21" s="209"/>
      <c r="C21" s="209"/>
      <c r="D21" s="209"/>
      <c r="E21" s="209"/>
      <c r="F21" s="209"/>
      <c r="G21" s="209"/>
      <c r="H21" s="209"/>
      <c r="I21" s="61"/>
    </row>
    <row r="22" spans="1:9" x14ac:dyDescent="0.25">
      <c r="A22" s="61"/>
      <c r="B22" s="61"/>
      <c r="C22" s="61"/>
      <c r="D22" s="61"/>
      <c r="E22" s="61"/>
      <c r="F22" s="61"/>
      <c r="G22" s="61"/>
      <c r="H22" s="61"/>
      <c r="I22" s="61"/>
    </row>
  </sheetData>
  <mergeCells count="3">
    <mergeCell ref="A14:H21"/>
    <mergeCell ref="I3:I5"/>
    <mergeCell ref="A4:H4"/>
  </mergeCells>
  <printOptions horizontalCentered="1" verticalCentered="1"/>
  <pageMargins left="0.70866141732283472" right="0.70866141732283472" top="0.78740157480314965" bottom="0.78740157480314965" header="0.31496062992125984" footer="0.31496062992125984"/>
  <pageSetup scale="127" orientation="landscape" r:id="rId1"/>
  <colBreaks count="1" manualBreakCount="1">
    <brk id="8" min="3"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L143"/>
  <sheetViews>
    <sheetView topLeftCell="A44" workbookViewId="0">
      <selection activeCell="E63" sqref="E63"/>
    </sheetView>
  </sheetViews>
  <sheetFormatPr defaultRowHeight="13.2" x14ac:dyDescent="0.25"/>
  <cols>
    <col min="3" max="3" width="24.109375" customWidth="1"/>
    <col min="5" max="5" width="29.44140625" customWidth="1"/>
    <col min="6" max="7" width="9.109375" style="107"/>
    <col min="9" max="9" width="21.6640625" customWidth="1"/>
    <col min="10" max="10" width="20.33203125" customWidth="1"/>
  </cols>
  <sheetData>
    <row r="4" spans="2:10" ht="15.6" x14ac:dyDescent="0.3">
      <c r="B4" s="127"/>
      <c r="C4" s="128" t="s">
        <v>36</v>
      </c>
      <c r="D4" s="115">
        <v>7</v>
      </c>
      <c r="E4" s="127"/>
      <c r="F4" s="24"/>
      <c r="G4" s="24"/>
      <c r="H4" s="127"/>
      <c r="I4" s="127"/>
    </row>
    <row r="5" spans="2:10" ht="16.5" customHeight="1" x14ac:dyDescent="0.3">
      <c r="B5" s="127"/>
      <c r="C5" s="127"/>
      <c r="D5" s="127"/>
      <c r="E5" s="127"/>
      <c r="F5" s="24"/>
      <c r="G5" s="24"/>
      <c r="H5" s="127"/>
      <c r="I5" s="127"/>
    </row>
    <row r="6" spans="2:10" ht="16.5" customHeight="1" x14ac:dyDescent="0.3">
      <c r="B6" s="219" t="s">
        <v>8</v>
      </c>
      <c r="C6" s="219"/>
      <c r="D6" s="127"/>
      <c r="E6" s="127"/>
      <c r="F6" s="24"/>
      <c r="G6" s="24"/>
      <c r="H6" s="127"/>
      <c r="I6" s="127"/>
      <c r="J6" s="195"/>
    </row>
    <row r="7" spans="2:10" ht="16.5" customHeight="1" x14ac:dyDescent="0.3">
      <c r="B7" s="196">
        <v>1</v>
      </c>
      <c r="C7" s="109" t="s">
        <v>51</v>
      </c>
      <c r="D7" s="127"/>
      <c r="E7" s="127"/>
      <c r="F7" s="24"/>
      <c r="G7" s="24"/>
      <c r="H7" s="127"/>
      <c r="I7" s="127"/>
      <c r="J7" s="195"/>
    </row>
    <row r="8" spans="2:10" ht="16.5" customHeight="1" x14ac:dyDescent="0.3">
      <c r="B8" s="196">
        <v>2</v>
      </c>
      <c r="C8" s="109" t="s">
        <v>59</v>
      </c>
      <c r="D8" s="112"/>
      <c r="E8" s="112"/>
      <c r="F8" s="24"/>
      <c r="G8" s="24"/>
      <c r="H8" s="127"/>
      <c r="I8" s="127"/>
      <c r="J8" s="195"/>
    </row>
    <row r="9" spans="2:10" ht="16.5" customHeight="1" x14ac:dyDescent="0.3">
      <c r="B9" s="196">
        <v>3</v>
      </c>
      <c r="C9" s="109" t="s">
        <v>69</v>
      </c>
      <c r="D9" s="112"/>
      <c r="E9" s="112"/>
      <c r="F9" s="24"/>
      <c r="G9" s="24"/>
      <c r="H9" s="127"/>
      <c r="I9" s="127"/>
      <c r="J9" s="195"/>
    </row>
    <row r="10" spans="2:10" ht="16.5" customHeight="1" x14ac:dyDescent="0.3">
      <c r="B10" s="196">
        <v>4</v>
      </c>
      <c r="C10" s="109" t="s">
        <v>70</v>
      </c>
      <c r="D10" s="112"/>
      <c r="E10" s="195"/>
      <c r="F10" s="24"/>
      <c r="G10" s="24"/>
      <c r="H10" s="127"/>
      <c r="I10" s="127"/>
      <c r="J10" s="195"/>
    </row>
    <row r="11" spans="2:10" ht="16.5" customHeight="1" x14ac:dyDescent="0.3">
      <c r="B11" s="196">
        <v>5</v>
      </c>
      <c r="C11" s="109" t="s">
        <v>71</v>
      </c>
      <c r="D11" s="112"/>
      <c r="E11" s="195"/>
      <c r="F11" s="24"/>
      <c r="G11" s="24"/>
      <c r="H11" s="127"/>
      <c r="I11" s="127"/>
      <c r="J11" s="195"/>
    </row>
    <row r="12" spans="2:10" ht="16.5" customHeight="1" x14ac:dyDescent="0.3">
      <c r="B12" s="196">
        <v>6</v>
      </c>
      <c r="C12" s="109" t="s">
        <v>72</v>
      </c>
      <c r="D12" s="112"/>
      <c r="E12" s="195"/>
      <c r="F12" s="24"/>
      <c r="G12" s="24"/>
      <c r="H12" s="127"/>
      <c r="I12" s="127"/>
      <c r="J12" s="195"/>
    </row>
    <row r="13" spans="2:10" ht="16.5" customHeight="1" x14ac:dyDescent="0.3">
      <c r="B13" s="196">
        <v>7</v>
      </c>
      <c r="C13" s="109" t="s">
        <v>73</v>
      </c>
      <c r="D13" s="112"/>
      <c r="E13" s="112"/>
      <c r="F13" s="24"/>
      <c r="G13" s="24"/>
      <c r="H13" s="127"/>
      <c r="I13" s="127"/>
    </row>
    <row r="14" spans="2:10" ht="16.5" customHeight="1" x14ac:dyDescent="0.3">
      <c r="B14" s="52"/>
      <c r="C14" s="144"/>
      <c r="D14" s="127"/>
      <c r="E14" s="127"/>
      <c r="F14" s="24"/>
      <c r="G14" s="24"/>
      <c r="H14" s="127"/>
      <c r="I14" s="127"/>
    </row>
    <row r="15" spans="2:10" ht="16.5" customHeight="1" x14ac:dyDescent="0.3">
      <c r="B15" s="52"/>
      <c r="C15" s="144"/>
      <c r="D15" s="142">
        <v>1</v>
      </c>
      <c r="E15" s="142" t="str">
        <f>C7</f>
        <v>SDH Strážkovice</v>
      </c>
      <c r="F15" s="129"/>
      <c r="G15" s="129"/>
      <c r="H15" s="127"/>
      <c r="I15" s="127"/>
    </row>
    <row r="16" spans="2:10" ht="16.5" customHeight="1" x14ac:dyDescent="0.3">
      <c r="B16" s="52"/>
      <c r="C16" s="145"/>
      <c r="D16" s="142" t="s">
        <v>30</v>
      </c>
      <c r="E16" s="142" t="s">
        <v>0</v>
      </c>
      <c r="F16" s="130" t="s">
        <v>37</v>
      </c>
      <c r="G16" s="130" t="s">
        <v>7</v>
      </c>
      <c r="H16" s="127"/>
      <c r="I16" s="127"/>
      <c r="J16" s="68"/>
    </row>
    <row r="17" spans="2:11" ht="16.5" customHeight="1" x14ac:dyDescent="0.3">
      <c r="B17" s="127"/>
      <c r="C17" s="127"/>
      <c r="D17" s="115">
        <f>D15</f>
        <v>1</v>
      </c>
      <c r="E17" s="131" t="s">
        <v>52</v>
      </c>
      <c r="F17" s="132" t="s">
        <v>43</v>
      </c>
      <c r="G17" s="132" t="s">
        <v>43</v>
      </c>
      <c r="H17" s="133" t="s">
        <v>39</v>
      </c>
      <c r="I17" s="127"/>
      <c r="J17" s="135"/>
    </row>
    <row r="18" spans="2:11" ht="15.6" x14ac:dyDescent="0.3">
      <c r="B18" s="127"/>
      <c r="C18" s="127"/>
      <c r="D18" s="115">
        <f>D17+D4</f>
        <v>8</v>
      </c>
      <c r="E18" s="64" t="s">
        <v>53</v>
      </c>
      <c r="F18" s="130" t="s">
        <v>43</v>
      </c>
      <c r="G18" s="130" t="s">
        <v>43</v>
      </c>
      <c r="H18" s="133" t="s">
        <v>39</v>
      </c>
      <c r="I18" s="127"/>
      <c r="J18" s="112"/>
    </row>
    <row r="19" spans="2:11" ht="15.6" x14ac:dyDescent="0.3">
      <c r="B19" s="127"/>
      <c r="C19" s="127"/>
      <c r="D19" s="115">
        <f>D18+D4</f>
        <v>15</v>
      </c>
      <c r="E19" s="131" t="s">
        <v>54</v>
      </c>
      <c r="F19" s="130" t="s">
        <v>43</v>
      </c>
      <c r="G19" s="130" t="s">
        <v>43</v>
      </c>
      <c r="H19" s="133" t="s">
        <v>39</v>
      </c>
      <c r="I19" s="127"/>
    </row>
    <row r="20" spans="2:11" ht="15.6" x14ac:dyDescent="0.3">
      <c r="B20" s="127"/>
      <c r="C20" s="127"/>
      <c r="D20" s="115">
        <f>D19+D4</f>
        <v>22</v>
      </c>
      <c r="E20" s="131" t="s">
        <v>46</v>
      </c>
      <c r="F20" s="130" t="s">
        <v>43</v>
      </c>
      <c r="G20" s="130" t="s">
        <v>43</v>
      </c>
      <c r="H20" s="133" t="s">
        <v>39</v>
      </c>
      <c r="I20" s="127"/>
    </row>
    <row r="21" spans="2:11" ht="15.6" x14ac:dyDescent="0.3">
      <c r="B21" s="127"/>
      <c r="C21" s="127"/>
      <c r="D21" s="115">
        <f>D20+D4</f>
        <v>29</v>
      </c>
      <c r="E21" s="131" t="s">
        <v>47</v>
      </c>
      <c r="F21" s="130" t="s">
        <v>43</v>
      </c>
      <c r="G21" s="130" t="s">
        <v>43</v>
      </c>
      <c r="H21" s="133" t="s">
        <v>39</v>
      </c>
      <c r="I21" s="127"/>
    </row>
    <row r="22" spans="2:11" ht="15.6" x14ac:dyDescent="0.3">
      <c r="B22" s="127"/>
      <c r="C22" s="127"/>
      <c r="D22" s="115">
        <f>D21+D4</f>
        <v>36</v>
      </c>
      <c r="E22" s="131" t="s">
        <v>55</v>
      </c>
      <c r="F22" s="130" t="s">
        <v>43</v>
      </c>
      <c r="G22" s="130" t="s">
        <v>43</v>
      </c>
      <c r="H22" s="133" t="s">
        <v>39</v>
      </c>
      <c r="I22" s="127"/>
    </row>
    <row r="23" spans="2:11" ht="15.6" x14ac:dyDescent="0.3">
      <c r="B23" s="127"/>
      <c r="C23" s="127"/>
      <c r="D23" s="115">
        <f>D22+D4</f>
        <v>43</v>
      </c>
      <c r="E23" s="131" t="s">
        <v>115</v>
      </c>
      <c r="F23" s="130" t="s">
        <v>43</v>
      </c>
      <c r="G23" s="130" t="s">
        <v>43</v>
      </c>
      <c r="H23" s="133" t="s">
        <v>39</v>
      </c>
      <c r="I23" s="127"/>
    </row>
    <row r="24" spans="2:11" ht="15.6" x14ac:dyDescent="0.3">
      <c r="B24" s="127"/>
      <c r="C24" s="127"/>
      <c r="D24" s="115">
        <f>D23+D4</f>
        <v>50</v>
      </c>
      <c r="E24" s="131" t="s">
        <v>56</v>
      </c>
      <c r="F24" s="130" t="s">
        <v>43</v>
      </c>
      <c r="G24" s="130" t="s">
        <v>43</v>
      </c>
      <c r="H24" s="133" t="s">
        <v>39</v>
      </c>
      <c r="I24" s="127"/>
    </row>
    <row r="25" spans="2:11" ht="15.6" x14ac:dyDescent="0.3">
      <c r="B25" s="127"/>
      <c r="C25" s="127"/>
      <c r="D25" s="115">
        <f>D24+D4</f>
        <v>57</v>
      </c>
      <c r="E25" s="131" t="s">
        <v>57</v>
      </c>
      <c r="F25" s="130" t="s">
        <v>43</v>
      </c>
      <c r="G25" s="130"/>
      <c r="H25" s="133" t="s">
        <v>39</v>
      </c>
      <c r="I25" s="127"/>
    </row>
    <row r="26" spans="2:11" ht="15.6" x14ac:dyDescent="0.3">
      <c r="B26" s="127"/>
      <c r="C26" s="127"/>
      <c r="D26" s="115">
        <f>D25+D4</f>
        <v>64</v>
      </c>
      <c r="E26" s="131" t="s">
        <v>58</v>
      </c>
      <c r="F26" s="130" t="s">
        <v>43</v>
      </c>
      <c r="G26" s="130"/>
      <c r="H26" s="133" t="s">
        <v>39</v>
      </c>
      <c r="I26" s="127"/>
    </row>
    <row r="27" spans="2:11" ht="15.6" x14ac:dyDescent="0.3">
      <c r="B27" s="127"/>
      <c r="C27" s="127"/>
      <c r="D27" s="127"/>
      <c r="E27" s="127"/>
      <c r="F27" s="24"/>
      <c r="G27" s="24"/>
      <c r="H27" s="133"/>
      <c r="I27" s="127"/>
    </row>
    <row r="28" spans="2:11" ht="15.6" x14ac:dyDescent="0.3">
      <c r="B28" s="127"/>
      <c r="C28" s="127"/>
      <c r="D28" s="115">
        <v>2</v>
      </c>
      <c r="E28" s="115" t="str">
        <f>C8</f>
        <v>SDH Běleč</v>
      </c>
      <c r="F28" s="24"/>
      <c r="G28" s="24"/>
      <c r="H28" s="133"/>
      <c r="I28" s="127"/>
      <c r="J28" s="114"/>
    </row>
    <row r="29" spans="2:11" ht="15.6" x14ac:dyDescent="0.3">
      <c r="B29" s="127"/>
      <c r="C29" s="127"/>
      <c r="D29" s="115" t="s">
        <v>30</v>
      </c>
      <c r="E29" s="115" t="s">
        <v>0</v>
      </c>
      <c r="F29" s="130" t="s">
        <v>37</v>
      </c>
      <c r="G29" s="130" t="s">
        <v>7</v>
      </c>
      <c r="H29" s="110"/>
      <c r="I29" s="113"/>
      <c r="J29" s="114"/>
      <c r="K29" s="105"/>
    </row>
    <row r="30" spans="2:11" ht="15.6" x14ac:dyDescent="0.3">
      <c r="B30" s="127"/>
      <c r="C30" s="127"/>
      <c r="D30" s="115">
        <f>D28</f>
        <v>2</v>
      </c>
      <c r="E30" s="64" t="s">
        <v>61</v>
      </c>
      <c r="F30" s="130" t="s">
        <v>43</v>
      </c>
      <c r="G30" s="130"/>
      <c r="H30" s="133" t="s">
        <v>39</v>
      </c>
      <c r="I30" s="113"/>
      <c r="K30" s="105"/>
    </row>
    <row r="31" spans="2:11" ht="15.6" x14ac:dyDescent="0.3">
      <c r="B31" s="127"/>
      <c r="C31" s="127"/>
      <c r="D31" s="115">
        <f>D30+D4</f>
        <v>9</v>
      </c>
      <c r="E31" s="64" t="s">
        <v>62</v>
      </c>
      <c r="F31" s="130" t="s">
        <v>43</v>
      </c>
      <c r="G31" s="130"/>
      <c r="H31" s="133" t="s">
        <v>39</v>
      </c>
      <c r="I31" s="113"/>
      <c r="K31" s="105"/>
    </row>
    <row r="32" spans="2:11" ht="15.6" x14ac:dyDescent="0.3">
      <c r="B32" s="127"/>
      <c r="C32" s="127"/>
      <c r="D32" s="115">
        <f>D31+D4</f>
        <v>16</v>
      </c>
      <c r="E32" s="64" t="s">
        <v>63</v>
      </c>
      <c r="F32" s="130" t="s">
        <v>43</v>
      </c>
      <c r="G32" s="130"/>
      <c r="H32" s="133" t="s">
        <v>39</v>
      </c>
      <c r="I32" s="113"/>
      <c r="K32" s="105"/>
    </row>
    <row r="33" spans="2:12" ht="15.6" x14ac:dyDescent="0.3">
      <c r="B33" s="127"/>
      <c r="C33" s="127"/>
      <c r="D33" s="115">
        <f>D32+D4</f>
        <v>23</v>
      </c>
      <c r="E33" s="64" t="s">
        <v>64</v>
      </c>
      <c r="F33" s="130" t="s">
        <v>43</v>
      </c>
      <c r="G33" s="130"/>
      <c r="H33" s="133" t="s">
        <v>39</v>
      </c>
      <c r="I33" s="113"/>
      <c r="K33" s="105"/>
    </row>
    <row r="34" spans="2:12" ht="15.6" x14ac:dyDescent="0.3">
      <c r="B34" s="127"/>
      <c r="C34" s="127"/>
      <c r="D34" s="115">
        <f>D33+D4</f>
        <v>30</v>
      </c>
      <c r="E34" s="64" t="s">
        <v>60</v>
      </c>
      <c r="F34" s="130" t="s">
        <v>43</v>
      </c>
      <c r="G34" s="130"/>
      <c r="H34" s="133" t="s">
        <v>39</v>
      </c>
      <c r="I34" s="113"/>
      <c r="K34" s="105"/>
    </row>
    <row r="35" spans="2:12" ht="15.6" x14ac:dyDescent="0.3">
      <c r="B35" s="127"/>
      <c r="C35" s="127"/>
      <c r="D35" s="115">
        <f>D34+D4</f>
        <v>37</v>
      </c>
      <c r="E35" s="64" t="s">
        <v>65</v>
      </c>
      <c r="F35" s="130" t="s">
        <v>43</v>
      </c>
      <c r="G35" s="130"/>
      <c r="H35" s="133" t="s">
        <v>39</v>
      </c>
      <c r="I35" s="113"/>
      <c r="K35" s="105"/>
    </row>
    <row r="36" spans="2:12" ht="15.6" x14ac:dyDescent="0.3">
      <c r="B36" s="127"/>
      <c r="C36" s="127"/>
      <c r="D36" s="115">
        <f>D35+D4</f>
        <v>44</v>
      </c>
      <c r="E36" s="64" t="s">
        <v>66</v>
      </c>
      <c r="F36" s="130" t="s">
        <v>43</v>
      </c>
      <c r="G36" s="130"/>
      <c r="H36" s="133" t="s">
        <v>39</v>
      </c>
      <c r="I36" s="113"/>
      <c r="K36" s="105"/>
    </row>
    <row r="37" spans="2:12" ht="15.6" x14ac:dyDescent="0.3">
      <c r="B37" s="127"/>
      <c r="C37" s="127"/>
      <c r="D37" s="115">
        <f>D36+D4</f>
        <v>51</v>
      </c>
      <c r="E37" s="64" t="s">
        <v>67</v>
      </c>
      <c r="F37" s="130" t="s">
        <v>43</v>
      </c>
      <c r="G37" s="130"/>
      <c r="H37" s="133" t="s">
        <v>39</v>
      </c>
      <c r="I37" s="113"/>
      <c r="K37" s="105"/>
    </row>
    <row r="38" spans="2:12" ht="15.6" x14ac:dyDescent="0.3">
      <c r="B38" s="127"/>
      <c r="C38" s="127"/>
      <c r="D38" s="115">
        <f>D37+D4</f>
        <v>58</v>
      </c>
      <c r="E38" s="64" t="s">
        <v>68</v>
      </c>
      <c r="F38" s="130" t="s">
        <v>43</v>
      </c>
      <c r="G38" s="130"/>
      <c r="H38" s="133" t="s">
        <v>39</v>
      </c>
      <c r="I38" s="113"/>
      <c r="K38" s="105"/>
    </row>
    <row r="39" spans="2:12" ht="15.6" x14ac:dyDescent="0.3">
      <c r="B39" s="127"/>
      <c r="C39" s="127"/>
      <c r="D39" s="115">
        <f>D38+D4</f>
        <v>65</v>
      </c>
      <c r="E39" s="64"/>
      <c r="F39" s="130"/>
      <c r="G39" s="130"/>
      <c r="H39" s="133" t="s">
        <v>39</v>
      </c>
      <c r="I39" s="112"/>
      <c r="K39" s="68"/>
      <c r="L39" s="68"/>
    </row>
    <row r="40" spans="2:12" ht="15.6" x14ac:dyDescent="0.3">
      <c r="B40" s="127"/>
      <c r="C40" s="127"/>
      <c r="D40" s="127"/>
      <c r="E40" s="127"/>
      <c r="F40" s="24"/>
      <c r="G40" s="24"/>
      <c r="H40" s="134"/>
      <c r="I40" s="113"/>
      <c r="K40" s="68"/>
      <c r="L40" s="68"/>
    </row>
    <row r="41" spans="2:12" ht="15.6" x14ac:dyDescent="0.3">
      <c r="B41" s="127"/>
      <c r="C41" s="127"/>
      <c r="D41" s="115">
        <v>3</v>
      </c>
      <c r="E41" s="115" t="str">
        <f>C9</f>
        <v>SDH Pikov</v>
      </c>
      <c r="F41" s="24"/>
      <c r="G41" s="24"/>
      <c r="H41" s="134"/>
      <c r="I41" s="113"/>
      <c r="J41" s="114"/>
      <c r="K41" s="68"/>
      <c r="L41" s="68"/>
    </row>
    <row r="42" spans="2:12" ht="15.75" customHeight="1" x14ac:dyDescent="0.3">
      <c r="B42" s="127"/>
      <c r="C42" s="127"/>
      <c r="D42" s="115" t="s">
        <v>30</v>
      </c>
      <c r="E42" s="66" t="s">
        <v>0</v>
      </c>
      <c r="F42" s="130" t="s">
        <v>37</v>
      </c>
      <c r="G42" s="130" t="s">
        <v>7</v>
      </c>
      <c r="H42" s="134"/>
      <c r="I42" s="113"/>
      <c r="J42" s="114"/>
      <c r="K42" s="68"/>
      <c r="L42" s="68"/>
    </row>
    <row r="43" spans="2:12" ht="15.75" customHeight="1" x14ac:dyDescent="0.3">
      <c r="B43" s="127"/>
      <c r="C43" s="127"/>
      <c r="D43" s="65">
        <f>D41</f>
        <v>3</v>
      </c>
      <c r="E43" s="67" t="s">
        <v>74</v>
      </c>
      <c r="F43" s="130" t="s">
        <v>43</v>
      </c>
      <c r="G43" s="130" t="s">
        <v>43</v>
      </c>
      <c r="H43" s="133" t="s">
        <v>39</v>
      </c>
      <c r="I43" s="113"/>
      <c r="K43" s="68"/>
      <c r="L43" s="68"/>
    </row>
    <row r="44" spans="2:12" ht="15.75" customHeight="1" x14ac:dyDescent="0.3">
      <c r="B44" s="127"/>
      <c r="C44" s="127"/>
      <c r="D44" s="65">
        <f>D43+D4</f>
        <v>10</v>
      </c>
      <c r="E44" s="67" t="s">
        <v>50</v>
      </c>
      <c r="F44" s="130" t="s">
        <v>43</v>
      </c>
      <c r="G44" s="130" t="s">
        <v>43</v>
      </c>
      <c r="H44" s="133" t="s">
        <v>39</v>
      </c>
      <c r="I44" s="113"/>
      <c r="K44" s="68"/>
      <c r="L44" s="68"/>
    </row>
    <row r="45" spans="2:12" ht="15.75" customHeight="1" x14ac:dyDescent="0.3">
      <c r="B45" s="127"/>
      <c r="C45" s="127"/>
      <c r="D45" s="65">
        <f>D44+D4</f>
        <v>17</v>
      </c>
      <c r="E45" s="67" t="s">
        <v>75</v>
      </c>
      <c r="F45" s="130" t="s">
        <v>43</v>
      </c>
      <c r="G45" s="130" t="s">
        <v>43</v>
      </c>
      <c r="H45" s="133" t="s">
        <v>39</v>
      </c>
      <c r="I45" s="113"/>
      <c r="K45" s="68"/>
      <c r="L45" s="68"/>
    </row>
    <row r="46" spans="2:12" ht="15.75" customHeight="1" x14ac:dyDescent="0.3">
      <c r="B46" s="127"/>
      <c r="C46" s="127"/>
      <c r="D46" s="65">
        <f>D45+D4</f>
        <v>24</v>
      </c>
      <c r="E46" s="67" t="s">
        <v>76</v>
      </c>
      <c r="F46" s="130" t="s">
        <v>43</v>
      </c>
      <c r="G46" s="130" t="s">
        <v>43</v>
      </c>
      <c r="H46" s="133" t="s">
        <v>39</v>
      </c>
      <c r="I46" s="113"/>
      <c r="K46" s="68"/>
      <c r="L46" s="68"/>
    </row>
    <row r="47" spans="2:12" ht="15.75" customHeight="1" x14ac:dyDescent="0.3">
      <c r="B47" s="127"/>
      <c r="C47" s="127"/>
      <c r="D47" s="65">
        <f>D46+D4</f>
        <v>31</v>
      </c>
      <c r="E47" s="67" t="s">
        <v>49</v>
      </c>
      <c r="F47" s="130" t="s">
        <v>43</v>
      </c>
      <c r="G47" s="130" t="s">
        <v>43</v>
      </c>
      <c r="H47" s="133" t="s">
        <v>39</v>
      </c>
      <c r="I47" s="113"/>
      <c r="K47" s="68"/>
      <c r="L47" s="68"/>
    </row>
    <row r="48" spans="2:12" ht="15.75" customHeight="1" x14ac:dyDescent="0.3">
      <c r="B48" s="127"/>
      <c r="C48" s="127"/>
      <c r="D48" s="65">
        <f>D47+D4</f>
        <v>38</v>
      </c>
      <c r="E48" s="67" t="s">
        <v>77</v>
      </c>
      <c r="F48" s="130" t="s">
        <v>43</v>
      </c>
      <c r="G48" s="130" t="s">
        <v>43</v>
      </c>
      <c r="H48" s="133" t="s">
        <v>39</v>
      </c>
      <c r="I48" s="113"/>
      <c r="K48" s="68"/>
      <c r="L48" s="68"/>
    </row>
    <row r="49" spans="2:12" ht="15.75" customHeight="1" x14ac:dyDescent="0.3">
      <c r="B49" s="127"/>
      <c r="C49" s="127"/>
      <c r="D49" s="65">
        <f>D48+D4</f>
        <v>45</v>
      </c>
      <c r="E49" s="67" t="s">
        <v>48</v>
      </c>
      <c r="F49" s="130" t="s">
        <v>43</v>
      </c>
      <c r="G49" s="130" t="s">
        <v>43</v>
      </c>
      <c r="H49" s="133" t="s">
        <v>39</v>
      </c>
      <c r="I49" s="113"/>
      <c r="K49" s="68"/>
      <c r="L49" s="68"/>
    </row>
    <row r="50" spans="2:12" ht="15.75" customHeight="1" x14ac:dyDescent="0.3">
      <c r="B50" s="127"/>
      <c r="C50" s="127"/>
      <c r="D50" s="65">
        <f>D49+D4</f>
        <v>52</v>
      </c>
      <c r="E50" s="67" t="s">
        <v>78</v>
      </c>
      <c r="F50" s="130" t="s">
        <v>43</v>
      </c>
      <c r="G50" s="130" t="s">
        <v>43</v>
      </c>
      <c r="H50" s="133" t="s">
        <v>39</v>
      </c>
      <c r="I50" s="113"/>
      <c r="J50" s="112"/>
      <c r="K50" s="68"/>
      <c r="L50" s="68"/>
    </row>
    <row r="51" spans="2:12" ht="15.6" x14ac:dyDescent="0.3">
      <c r="B51" s="127"/>
      <c r="C51" s="127"/>
      <c r="D51" s="65">
        <f>D50+D4</f>
        <v>59</v>
      </c>
      <c r="E51" s="198" t="s">
        <v>79</v>
      </c>
      <c r="F51" s="108" t="s">
        <v>43</v>
      </c>
      <c r="G51" s="130"/>
      <c r="H51" s="133" t="s">
        <v>39</v>
      </c>
      <c r="I51" s="113"/>
      <c r="K51" s="68"/>
      <c r="L51" s="68"/>
    </row>
    <row r="52" spans="2:12" ht="15.6" x14ac:dyDescent="0.3">
      <c r="B52" s="127"/>
      <c r="C52" s="127"/>
      <c r="D52" s="65">
        <f>D51+D4</f>
        <v>66</v>
      </c>
      <c r="E52" s="198" t="s">
        <v>80</v>
      </c>
      <c r="F52" s="108" t="s">
        <v>43</v>
      </c>
      <c r="G52" s="130"/>
      <c r="H52" s="133" t="s">
        <v>39</v>
      </c>
      <c r="I52" s="112"/>
      <c r="K52" s="68"/>
      <c r="L52" s="68"/>
    </row>
    <row r="53" spans="2:12" ht="15.6" x14ac:dyDescent="0.3">
      <c r="B53" s="127"/>
      <c r="C53" s="127"/>
      <c r="D53" s="127"/>
      <c r="E53" s="127"/>
      <c r="F53" s="24"/>
      <c r="G53" s="24"/>
      <c r="H53" s="133"/>
      <c r="I53" s="127"/>
    </row>
    <row r="54" spans="2:12" ht="15.6" x14ac:dyDescent="0.3">
      <c r="B54" s="127"/>
      <c r="C54" s="127"/>
      <c r="D54" s="115">
        <v>4</v>
      </c>
      <c r="E54" s="115" t="str">
        <f>C10</f>
        <v>SDH Omlenice</v>
      </c>
      <c r="F54" s="24"/>
      <c r="G54" s="24"/>
      <c r="H54" s="133"/>
      <c r="I54" s="127"/>
      <c r="J54" s="114"/>
    </row>
    <row r="55" spans="2:12" ht="15.6" x14ac:dyDescent="0.3">
      <c r="B55" s="127"/>
      <c r="C55" s="127"/>
      <c r="D55" s="66" t="s">
        <v>30</v>
      </c>
      <c r="E55" s="66" t="s">
        <v>0</v>
      </c>
      <c r="F55" s="130" t="s">
        <v>37</v>
      </c>
      <c r="G55" s="130" t="s">
        <v>7</v>
      </c>
      <c r="H55" s="110"/>
      <c r="I55" s="113"/>
      <c r="J55" s="114"/>
      <c r="K55" s="105"/>
    </row>
    <row r="56" spans="2:12" ht="15.6" x14ac:dyDescent="0.3">
      <c r="B56" s="127"/>
      <c r="C56" s="127"/>
      <c r="D56" s="115">
        <f>D54</f>
        <v>4</v>
      </c>
      <c r="E56" s="64" t="s">
        <v>81</v>
      </c>
      <c r="F56" s="130" t="s">
        <v>43</v>
      </c>
      <c r="G56" s="130" t="s">
        <v>43</v>
      </c>
      <c r="H56" s="133" t="s">
        <v>39</v>
      </c>
      <c r="I56" s="113"/>
      <c r="K56" s="105"/>
    </row>
    <row r="57" spans="2:12" ht="15.6" x14ac:dyDescent="0.3">
      <c r="B57" s="127"/>
      <c r="C57" s="127"/>
      <c r="D57" s="115">
        <f>D56+D4</f>
        <v>11</v>
      </c>
      <c r="E57" s="64" t="s">
        <v>45</v>
      </c>
      <c r="F57" s="130" t="s">
        <v>43</v>
      </c>
      <c r="G57" s="130" t="s">
        <v>43</v>
      </c>
      <c r="H57" s="133" t="s">
        <v>39</v>
      </c>
      <c r="I57" s="113"/>
      <c r="K57" s="105"/>
    </row>
    <row r="58" spans="2:12" ht="15.6" x14ac:dyDescent="0.3">
      <c r="B58" s="127"/>
      <c r="C58" s="127"/>
      <c r="D58" s="115">
        <f>D57+D4</f>
        <v>18</v>
      </c>
      <c r="E58" s="64" t="s">
        <v>86</v>
      </c>
      <c r="F58" s="130" t="s">
        <v>43</v>
      </c>
      <c r="G58" s="130" t="s">
        <v>43</v>
      </c>
      <c r="H58" s="133" t="s">
        <v>39</v>
      </c>
      <c r="I58" s="113"/>
      <c r="J58" t="s">
        <v>82</v>
      </c>
      <c r="K58" s="105"/>
    </row>
    <row r="59" spans="2:12" ht="15.6" x14ac:dyDescent="0.3">
      <c r="B59" s="127"/>
      <c r="C59" s="127"/>
      <c r="D59" s="115">
        <f>D58+D4</f>
        <v>25</v>
      </c>
      <c r="E59" s="64" t="s">
        <v>83</v>
      </c>
      <c r="F59" s="130" t="s">
        <v>43</v>
      </c>
      <c r="G59" s="130" t="s">
        <v>43</v>
      </c>
      <c r="H59" s="133" t="s">
        <v>39</v>
      </c>
      <c r="I59" s="113"/>
      <c r="K59" s="105"/>
    </row>
    <row r="60" spans="2:12" ht="15.6" x14ac:dyDescent="0.3">
      <c r="B60" s="127"/>
      <c r="C60" s="127"/>
      <c r="D60" s="115">
        <f>D59+D4</f>
        <v>32</v>
      </c>
      <c r="E60" s="64" t="s">
        <v>44</v>
      </c>
      <c r="F60" s="130" t="s">
        <v>43</v>
      </c>
      <c r="G60" s="130" t="s">
        <v>43</v>
      </c>
      <c r="H60" s="133" t="s">
        <v>39</v>
      </c>
      <c r="I60" s="113"/>
      <c r="K60" s="105"/>
    </row>
    <row r="61" spans="2:12" ht="15.6" x14ac:dyDescent="0.3">
      <c r="B61" s="127"/>
      <c r="C61" s="127"/>
      <c r="D61" s="115">
        <f>D60+D4</f>
        <v>39</v>
      </c>
      <c r="E61" s="64" t="s">
        <v>84</v>
      </c>
      <c r="F61" s="130" t="s">
        <v>43</v>
      </c>
      <c r="G61" s="130" t="s">
        <v>43</v>
      </c>
      <c r="H61" s="133" t="s">
        <v>39</v>
      </c>
      <c r="I61" s="113"/>
      <c r="K61" s="105"/>
    </row>
    <row r="62" spans="2:12" ht="15.6" x14ac:dyDescent="0.3">
      <c r="B62" s="127"/>
      <c r="C62" s="127"/>
      <c r="D62" s="115">
        <f>D61+D4</f>
        <v>46</v>
      </c>
      <c r="E62" s="64" t="s">
        <v>85</v>
      </c>
      <c r="F62" s="130" t="s">
        <v>43</v>
      </c>
      <c r="G62" s="130" t="s">
        <v>43</v>
      </c>
      <c r="H62" s="133" t="s">
        <v>39</v>
      </c>
      <c r="I62" s="113"/>
      <c r="K62" s="105"/>
    </row>
    <row r="63" spans="2:12" ht="15.6" x14ac:dyDescent="0.3">
      <c r="B63" s="127"/>
      <c r="C63" s="127"/>
      <c r="D63" s="115">
        <f>D62+D4</f>
        <v>53</v>
      </c>
      <c r="E63" t="s">
        <v>82</v>
      </c>
      <c r="F63" s="130" t="s">
        <v>43</v>
      </c>
      <c r="G63" s="130"/>
      <c r="H63" s="133" t="s">
        <v>39</v>
      </c>
      <c r="I63" s="113"/>
      <c r="K63" s="105"/>
    </row>
    <row r="64" spans="2:12" ht="15.6" x14ac:dyDescent="0.3">
      <c r="B64" s="127"/>
      <c r="C64" s="127"/>
      <c r="D64" s="115">
        <f>D63+D4</f>
        <v>60</v>
      </c>
      <c r="E64" s="64" t="s">
        <v>87</v>
      </c>
      <c r="F64" s="130" t="s">
        <v>43</v>
      </c>
      <c r="G64" s="130"/>
      <c r="H64" s="133" t="s">
        <v>39</v>
      </c>
      <c r="I64" s="113"/>
      <c r="K64" s="105"/>
    </row>
    <row r="65" spans="2:12" ht="15.6" x14ac:dyDescent="0.3">
      <c r="B65" s="127"/>
      <c r="C65" s="127"/>
      <c r="D65" s="115">
        <f>D64+D4</f>
        <v>67</v>
      </c>
      <c r="E65" s="64"/>
      <c r="F65" s="130" t="s">
        <v>43</v>
      </c>
      <c r="G65" s="130"/>
      <c r="H65" s="133" t="s">
        <v>39</v>
      </c>
      <c r="I65" s="127"/>
    </row>
    <row r="66" spans="2:12" ht="15.6" x14ac:dyDescent="0.3">
      <c r="B66" s="127"/>
      <c r="C66" s="127"/>
      <c r="D66" s="127"/>
      <c r="E66" s="127"/>
      <c r="F66" s="24"/>
      <c r="G66" s="24"/>
      <c r="H66" s="133"/>
      <c r="I66" s="127"/>
    </row>
    <row r="67" spans="2:12" ht="15.6" x14ac:dyDescent="0.3">
      <c r="B67" s="127"/>
      <c r="C67" s="127"/>
      <c r="D67" s="115">
        <v>5</v>
      </c>
      <c r="E67" s="115" t="str">
        <f>C11</f>
        <v>SDH Halámky</v>
      </c>
      <c r="F67" s="24"/>
      <c r="G67" s="24"/>
      <c r="H67" s="133"/>
      <c r="I67" s="127"/>
      <c r="J67" s="114"/>
    </row>
    <row r="68" spans="2:12" ht="15.6" x14ac:dyDescent="0.3">
      <c r="B68" s="127"/>
      <c r="C68" s="127"/>
      <c r="D68" s="115" t="s">
        <v>30</v>
      </c>
      <c r="E68" s="115" t="s">
        <v>0</v>
      </c>
      <c r="F68" s="130" t="s">
        <v>37</v>
      </c>
      <c r="G68" s="130" t="s">
        <v>7</v>
      </c>
      <c r="H68" s="133"/>
      <c r="I68" s="220"/>
      <c r="J68" s="114"/>
      <c r="K68" s="105"/>
      <c r="L68" s="105"/>
    </row>
    <row r="69" spans="2:12" ht="15.6" x14ac:dyDescent="0.3">
      <c r="B69" s="127"/>
      <c r="C69" s="127"/>
      <c r="D69" s="115">
        <f>D67</f>
        <v>5</v>
      </c>
      <c r="E69" s="64" t="s">
        <v>88</v>
      </c>
      <c r="F69" s="130" t="s">
        <v>43</v>
      </c>
      <c r="G69" s="130" t="s">
        <v>43</v>
      </c>
      <c r="H69" s="133" t="s">
        <v>39</v>
      </c>
      <c r="I69" s="220"/>
      <c r="K69" s="106"/>
      <c r="L69" s="106"/>
    </row>
    <row r="70" spans="2:12" ht="15.6" x14ac:dyDescent="0.3">
      <c r="B70" s="127"/>
      <c r="C70" s="127"/>
      <c r="D70" s="115">
        <f>D69+D4</f>
        <v>12</v>
      </c>
      <c r="E70" s="64" t="s">
        <v>89</v>
      </c>
      <c r="F70" s="130" t="s">
        <v>43</v>
      </c>
      <c r="G70" s="130" t="s">
        <v>43</v>
      </c>
      <c r="H70" s="133" t="s">
        <v>39</v>
      </c>
      <c r="I70" s="104"/>
      <c r="K70" s="105"/>
      <c r="L70" s="105"/>
    </row>
    <row r="71" spans="2:12" ht="15.6" x14ac:dyDescent="0.3">
      <c r="B71" s="127"/>
      <c r="C71" s="127"/>
      <c r="D71" s="115">
        <f>D70+D4</f>
        <v>19</v>
      </c>
      <c r="E71" s="64" t="s">
        <v>117</v>
      </c>
      <c r="F71" s="130" t="s">
        <v>43</v>
      </c>
      <c r="G71" s="130" t="s">
        <v>43</v>
      </c>
      <c r="H71" s="133" t="s">
        <v>39</v>
      </c>
      <c r="I71" s="104"/>
      <c r="J71" s="64" t="s">
        <v>92</v>
      </c>
      <c r="K71" s="105"/>
      <c r="L71" s="105"/>
    </row>
    <row r="72" spans="2:12" ht="15.6" x14ac:dyDescent="0.3">
      <c r="B72" s="127"/>
      <c r="C72" s="127"/>
      <c r="D72" s="115">
        <f>D71+D4</f>
        <v>26</v>
      </c>
      <c r="E72" s="64" t="s">
        <v>90</v>
      </c>
      <c r="F72" s="130" t="s">
        <v>43</v>
      </c>
      <c r="G72" s="130" t="s">
        <v>43</v>
      </c>
      <c r="H72" s="133" t="s">
        <v>39</v>
      </c>
      <c r="I72" s="104"/>
      <c r="K72" s="105"/>
      <c r="L72" s="105"/>
    </row>
    <row r="73" spans="2:12" ht="15.6" x14ac:dyDescent="0.3">
      <c r="B73" s="127"/>
      <c r="C73" s="127"/>
      <c r="D73" s="115">
        <f>D72+D4</f>
        <v>33</v>
      </c>
      <c r="E73" s="64" t="s">
        <v>92</v>
      </c>
      <c r="F73" s="130" t="s">
        <v>43</v>
      </c>
      <c r="G73" s="130" t="s">
        <v>43</v>
      </c>
      <c r="H73" s="133" t="s">
        <v>39</v>
      </c>
      <c r="I73" s="104"/>
      <c r="J73" s="64" t="s">
        <v>91</v>
      </c>
      <c r="K73" s="105"/>
      <c r="L73" s="105"/>
    </row>
    <row r="74" spans="2:12" ht="15.6" x14ac:dyDescent="0.3">
      <c r="B74" s="127"/>
      <c r="C74" s="127"/>
      <c r="D74" s="115">
        <f>D73+D4</f>
        <v>40</v>
      </c>
      <c r="E74" s="64" t="s">
        <v>118</v>
      </c>
      <c r="F74" s="130" t="s">
        <v>43</v>
      </c>
      <c r="G74" s="130" t="s">
        <v>43</v>
      </c>
      <c r="H74" s="133" t="s">
        <v>39</v>
      </c>
      <c r="I74" s="104"/>
      <c r="K74" s="105"/>
      <c r="L74" s="105"/>
    </row>
    <row r="75" spans="2:12" ht="15.6" x14ac:dyDescent="0.3">
      <c r="B75" s="127"/>
      <c r="C75" s="127"/>
      <c r="D75" s="115">
        <f>D74+D4</f>
        <v>47</v>
      </c>
      <c r="E75" s="64" t="s">
        <v>93</v>
      </c>
      <c r="F75" s="130" t="s">
        <v>43</v>
      </c>
      <c r="G75" s="130"/>
      <c r="H75" s="133" t="s">
        <v>39</v>
      </c>
      <c r="I75" s="104"/>
      <c r="K75" s="105"/>
      <c r="L75" s="105"/>
    </row>
    <row r="76" spans="2:12" ht="15.6" x14ac:dyDescent="0.3">
      <c r="B76" s="127"/>
      <c r="C76" s="127"/>
      <c r="D76" s="115">
        <f>D75+D4</f>
        <v>54</v>
      </c>
      <c r="E76" s="64" t="s">
        <v>94</v>
      </c>
      <c r="F76" s="130" t="s">
        <v>43</v>
      </c>
      <c r="G76" s="130"/>
      <c r="H76" s="133" t="s">
        <v>39</v>
      </c>
      <c r="I76" s="104"/>
      <c r="K76" s="105"/>
      <c r="L76" s="105"/>
    </row>
    <row r="77" spans="2:12" ht="15.6" x14ac:dyDescent="0.3">
      <c r="B77" s="127"/>
      <c r="C77" s="127"/>
      <c r="D77" s="115">
        <f>D76+D4</f>
        <v>61</v>
      </c>
      <c r="E77" s="64" t="s">
        <v>95</v>
      </c>
      <c r="F77" s="130" t="s">
        <v>43</v>
      </c>
      <c r="G77" s="130"/>
      <c r="H77" s="133" t="s">
        <v>39</v>
      </c>
      <c r="I77" s="104"/>
      <c r="K77" s="105"/>
      <c r="L77" s="105"/>
    </row>
    <row r="78" spans="2:12" ht="15.6" x14ac:dyDescent="0.3">
      <c r="B78" s="127"/>
      <c r="C78" s="127"/>
      <c r="D78" s="115">
        <f>D77+D4</f>
        <v>68</v>
      </c>
      <c r="E78" s="64" t="s">
        <v>96</v>
      </c>
      <c r="F78" s="130" t="s">
        <v>43</v>
      </c>
      <c r="G78" s="130"/>
      <c r="H78" s="133" t="s">
        <v>39</v>
      </c>
      <c r="I78" s="104"/>
      <c r="K78" s="105"/>
      <c r="L78" s="105"/>
    </row>
    <row r="79" spans="2:12" ht="15.6" x14ac:dyDescent="0.3">
      <c r="B79" s="127"/>
      <c r="C79" s="127"/>
      <c r="D79" s="127"/>
      <c r="E79" s="127"/>
      <c r="F79" s="24"/>
      <c r="G79" s="24"/>
      <c r="H79" s="133"/>
      <c r="I79" s="104"/>
      <c r="K79" s="105"/>
      <c r="L79" s="105"/>
    </row>
    <row r="80" spans="2:12" ht="15.6" x14ac:dyDescent="0.3">
      <c r="B80" s="127"/>
      <c r="C80" s="127"/>
      <c r="D80" s="115">
        <v>6</v>
      </c>
      <c r="E80" s="115" t="str">
        <f>C12</f>
        <v>SDH Hoštice u Volyně</v>
      </c>
      <c r="F80" s="24"/>
      <c r="G80" s="24"/>
      <c r="H80" s="133"/>
      <c r="I80" s="127"/>
      <c r="J80" s="114"/>
    </row>
    <row r="81" spans="2:10" ht="15.6" x14ac:dyDescent="0.3">
      <c r="B81" s="127"/>
      <c r="C81" s="127"/>
      <c r="D81" s="115" t="s">
        <v>30</v>
      </c>
      <c r="E81" s="115" t="s">
        <v>0</v>
      </c>
      <c r="F81" s="130" t="s">
        <v>37</v>
      </c>
      <c r="G81" s="130" t="s">
        <v>7</v>
      </c>
      <c r="H81" s="133"/>
      <c r="I81" s="127"/>
      <c r="J81" s="114"/>
    </row>
    <row r="82" spans="2:10" ht="15.6" x14ac:dyDescent="0.3">
      <c r="B82" s="127"/>
      <c r="C82" s="127"/>
      <c r="D82" s="115">
        <f>D80</f>
        <v>6</v>
      </c>
      <c r="E82" s="64" t="s">
        <v>97</v>
      </c>
      <c r="F82" s="130" t="s">
        <v>43</v>
      </c>
      <c r="G82" s="130" t="s">
        <v>43</v>
      </c>
      <c r="H82" s="133" t="s">
        <v>39</v>
      </c>
      <c r="I82" s="127"/>
    </row>
    <row r="83" spans="2:10" ht="15.6" x14ac:dyDescent="0.3">
      <c r="B83" s="127"/>
      <c r="C83" s="127"/>
      <c r="D83" s="115">
        <f>D82+D4</f>
        <v>13</v>
      </c>
      <c r="E83" s="64" t="s">
        <v>98</v>
      </c>
      <c r="F83" s="130" t="s">
        <v>43</v>
      </c>
      <c r="G83" s="130" t="s">
        <v>43</v>
      </c>
      <c r="H83" s="133" t="s">
        <v>39</v>
      </c>
      <c r="I83" s="127"/>
    </row>
    <row r="84" spans="2:10" ht="15.6" x14ac:dyDescent="0.3">
      <c r="B84" s="127"/>
      <c r="C84" s="127"/>
      <c r="D84" s="115">
        <f>D83+D4</f>
        <v>20</v>
      </c>
      <c r="E84" s="64" t="s">
        <v>99</v>
      </c>
      <c r="F84" s="130" t="s">
        <v>43</v>
      </c>
      <c r="G84" s="130" t="s">
        <v>43</v>
      </c>
      <c r="H84" s="133" t="s">
        <v>39</v>
      </c>
      <c r="I84" s="127"/>
    </row>
    <row r="85" spans="2:10" ht="15.6" x14ac:dyDescent="0.3">
      <c r="B85" s="127"/>
      <c r="C85" s="127"/>
      <c r="D85" s="115">
        <f>D84+D4</f>
        <v>27</v>
      </c>
      <c r="E85" s="64" t="s">
        <v>38</v>
      </c>
      <c r="F85" s="130" t="s">
        <v>43</v>
      </c>
      <c r="G85" s="130" t="s">
        <v>43</v>
      </c>
      <c r="H85" s="133" t="s">
        <v>39</v>
      </c>
      <c r="I85" s="127"/>
    </row>
    <row r="86" spans="2:10" ht="15.6" x14ac:dyDescent="0.3">
      <c r="B86" s="127"/>
      <c r="C86" s="127"/>
      <c r="D86" s="115">
        <f>D85+D4</f>
        <v>34</v>
      </c>
      <c r="E86" s="64" t="s">
        <v>100</v>
      </c>
      <c r="F86" s="130" t="s">
        <v>43</v>
      </c>
      <c r="G86" s="130" t="s">
        <v>43</v>
      </c>
      <c r="H86" s="133" t="s">
        <v>39</v>
      </c>
      <c r="I86" s="127"/>
    </row>
    <row r="87" spans="2:10" ht="15.6" x14ac:dyDescent="0.3">
      <c r="B87" s="127"/>
      <c r="C87" s="127"/>
      <c r="D87" s="115">
        <f>D86+D4</f>
        <v>41</v>
      </c>
      <c r="E87" s="64" t="s">
        <v>101</v>
      </c>
      <c r="F87" s="130" t="s">
        <v>43</v>
      </c>
      <c r="G87" s="130" t="s">
        <v>43</v>
      </c>
      <c r="H87" s="133" t="s">
        <v>39</v>
      </c>
      <c r="I87" s="127"/>
    </row>
    <row r="88" spans="2:10" ht="15.6" x14ac:dyDescent="0.3">
      <c r="B88" s="127"/>
      <c r="C88" s="127"/>
      <c r="D88" s="115">
        <f>D87+D4</f>
        <v>48</v>
      </c>
      <c r="E88" s="64" t="s">
        <v>102</v>
      </c>
      <c r="F88" s="130" t="s">
        <v>43</v>
      </c>
      <c r="G88" s="130" t="s">
        <v>43</v>
      </c>
      <c r="H88" s="133" t="s">
        <v>39</v>
      </c>
      <c r="I88" s="127"/>
    </row>
    <row r="89" spans="2:10" ht="15.6" x14ac:dyDescent="0.3">
      <c r="B89" s="127"/>
      <c r="C89" s="127"/>
      <c r="D89" s="115">
        <f>D88+D4</f>
        <v>55</v>
      </c>
      <c r="E89" s="64" t="s">
        <v>103</v>
      </c>
      <c r="F89" s="130" t="s">
        <v>43</v>
      </c>
      <c r="G89" s="130"/>
      <c r="H89" s="133" t="s">
        <v>39</v>
      </c>
      <c r="I89" s="127"/>
    </row>
    <row r="90" spans="2:10" ht="15.6" x14ac:dyDescent="0.3">
      <c r="B90" s="127"/>
      <c r="C90" s="127"/>
      <c r="D90" s="115">
        <f>D89+D4</f>
        <v>62</v>
      </c>
      <c r="E90" s="64" t="s">
        <v>104</v>
      </c>
      <c r="F90" s="130" t="s">
        <v>43</v>
      </c>
      <c r="G90" s="130"/>
      <c r="H90" s="133" t="s">
        <v>39</v>
      </c>
      <c r="I90" s="127"/>
    </row>
    <row r="91" spans="2:10" ht="15.6" x14ac:dyDescent="0.3">
      <c r="B91" s="127"/>
      <c r="C91" s="127"/>
      <c r="D91" s="115">
        <f>D90+D4</f>
        <v>69</v>
      </c>
      <c r="E91" s="64" t="s">
        <v>116</v>
      </c>
      <c r="F91" s="130" t="s">
        <v>43</v>
      </c>
      <c r="G91" s="130"/>
      <c r="H91" s="133" t="s">
        <v>39</v>
      </c>
      <c r="I91" s="127"/>
    </row>
    <row r="92" spans="2:10" ht="15.6" x14ac:dyDescent="0.3">
      <c r="B92" s="127"/>
      <c r="C92" s="127"/>
      <c r="D92" s="127"/>
      <c r="E92" s="127"/>
      <c r="F92" s="24"/>
      <c r="G92" s="24"/>
      <c r="H92" s="133"/>
      <c r="I92" s="127"/>
    </row>
    <row r="93" spans="2:10" ht="15.6" x14ac:dyDescent="0.3">
      <c r="B93" s="127"/>
      <c r="C93" s="127"/>
      <c r="D93" s="115">
        <v>7</v>
      </c>
      <c r="E93" s="115" t="str">
        <f>C13</f>
        <v>SDH Dolní Bukovsko</v>
      </c>
      <c r="F93" s="24"/>
      <c r="G93" s="24"/>
      <c r="H93" s="133"/>
      <c r="I93" s="127"/>
      <c r="J93" s="114"/>
    </row>
    <row r="94" spans="2:10" ht="15.6" x14ac:dyDescent="0.3">
      <c r="B94" s="127"/>
      <c r="C94" s="127"/>
      <c r="D94" s="115" t="s">
        <v>30</v>
      </c>
      <c r="E94" s="115" t="s">
        <v>0</v>
      </c>
      <c r="F94" s="130" t="s">
        <v>37</v>
      </c>
      <c r="G94" s="130" t="s">
        <v>7</v>
      </c>
      <c r="H94" s="133"/>
      <c r="I94" s="127"/>
      <c r="J94" s="114"/>
    </row>
    <row r="95" spans="2:10" ht="15.6" x14ac:dyDescent="0.3">
      <c r="B95" s="127"/>
      <c r="C95" s="127"/>
      <c r="D95" s="115">
        <f>D93</f>
        <v>7</v>
      </c>
      <c r="E95" s="67" t="s">
        <v>105</v>
      </c>
      <c r="F95" s="130" t="s">
        <v>43</v>
      </c>
      <c r="G95" s="130" t="s">
        <v>43</v>
      </c>
      <c r="H95" s="133" t="s">
        <v>39</v>
      </c>
      <c r="I95" s="127"/>
    </row>
    <row r="96" spans="2:10" ht="15.6" x14ac:dyDescent="0.3">
      <c r="B96" s="127"/>
      <c r="C96" s="127"/>
      <c r="D96" s="115">
        <f>D95+D4</f>
        <v>14</v>
      </c>
      <c r="E96" s="67" t="s">
        <v>106</v>
      </c>
      <c r="F96" s="130" t="s">
        <v>43</v>
      </c>
      <c r="G96" s="130" t="s">
        <v>43</v>
      </c>
      <c r="H96" s="133" t="s">
        <v>39</v>
      </c>
      <c r="I96" s="127"/>
    </row>
    <row r="97" spans="2:9" ht="15.6" x14ac:dyDescent="0.3">
      <c r="B97" s="127"/>
      <c r="C97" s="127"/>
      <c r="D97" s="115">
        <f>D96+D4</f>
        <v>21</v>
      </c>
      <c r="E97" s="67" t="s">
        <v>107</v>
      </c>
      <c r="F97" s="130" t="s">
        <v>43</v>
      </c>
      <c r="G97" s="130" t="s">
        <v>43</v>
      </c>
      <c r="H97" s="133" t="s">
        <v>39</v>
      </c>
      <c r="I97" s="127"/>
    </row>
    <row r="98" spans="2:9" ht="15.6" x14ac:dyDescent="0.3">
      <c r="B98" s="127"/>
      <c r="C98" s="127"/>
      <c r="D98" s="115">
        <f>D97+D4</f>
        <v>28</v>
      </c>
      <c r="E98" s="67" t="s">
        <v>108</v>
      </c>
      <c r="F98" s="130" t="s">
        <v>43</v>
      </c>
      <c r="G98" s="130" t="s">
        <v>43</v>
      </c>
      <c r="H98" s="133" t="s">
        <v>39</v>
      </c>
      <c r="I98" s="127"/>
    </row>
    <row r="99" spans="2:9" ht="15.6" x14ac:dyDescent="0.3">
      <c r="B99" s="127"/>
      <c r="C99" s="127"/>
      <c r="D99" s="115">
        <f>D98+D4</f>
        <v>35</v>
      </c>
      <c r="E99" s="67" t="s">
        <v>109</v>
      </c>
      <c r="F99" s="130" t="s">
        <v>43</v>
      </c>
      <c r="G99" s="130" t="s">
        <v>43</v>
      </c>
      <c r="H99" s="133" t="s">
        <v>39</v>
      </c>
      <c r="I99" s="127"/>
    </row>
    <row r="100" spans="2:9" ht="15.6" x14ac:dyDescent="0.3">
      <c r="B100" s="127"/>
      <c r="C100" s="127"/>
      <c r="D100" s="115">
        <f>D99+D4</f>
        <v>42</v>
      </c>
      <c r="E100" s="67" t="s">
        <v>110</v>
      </c>
      <c r="F100" s="130" t="s">
        <v>43</v>
      </c>
      <c r="G100" s="130" t="s">
        <v>43</v>
      </c>
      <c r="H100" s="133" t="s">
        <v>39</v>
      </c>
      <c r="I100" s="127"/>
    </row>
    <row r="101" spans="2:9" ht="15.6" x14ac:dyDescent="0.3">
      <c r="B101" s="127"/>
      <c r="C101" s="127"/>
      <c r="D101" s="115">
        <f>D100+D4</f>
        <v>49</v>
      </c>
      <c r="E101" s="67" t="s">
        <v>111</v>
      </c>
      <c r="F101" s="130" t="s">
        <v>43</v>
      </c>
      <c r="G101" s="130" t="s">
        <v>43</v>
      </c>
      <c r="H101" s="133" t="s">
        <v>39</v>
      </c>
      <c r="I101" s="127"/>
    </row>
    <row r="102" spans="2:9" ht="15.6" x14ac:dyDescent="0.3">
      <c r="B102" s="127"/>
      <c r="C102" s="127"/>
      <c r="D102" s="115">
        <f>D101+D4</f>
        <v>56</v>
      </c>
      <c r="E102" s="64" t="s">
        <v>112</v>
      </c>
      <c r="F102" s="130" t="s">
        <v>43</v>
      </c>
      <c r="G102" s="130"/>
      <c r="H102" s="133" t="s">
        <v>39</v>
      </c>
      <c r="I102" s="127"/>
    </row>
    <row r="103" spans="2:9" ht="15.6" x14ac:dyDescent="0.3">
      <c r="B103" s="127"/>
      <c r="C103" s="127"/>
      <c r="D103" s="115">
        <f>D102+D4</f>
        <v>63</v>
      </c>
      <c r="E103" s="64" t="s">
        <v>113</v>
      </c>
      <c r="F103" s="130" t="s">
        <v>43</v>
      </c>
      <c r="G103" s="130"/>
      <c r="H103" s="133" t="s">
        <v>39</v>
      </c>
      <c r="I103" s="127"/>
    </row>
    <row r="104" spans="2:9" ht="15.6" x14ac:dyDescent="0.3">
      <c r="B104" s="127"/>
      <c r="C104" s="127"/>
      <c r="D104" s="115">
        <f>D103+D4</f>
        <v>70</v>
      </c>
      <c r="E104" s="64"/>
      <c r="F104" s="130" t="s">
        <v>43</v>
      </c>
      <c r="G104" s="130"/>
      <c r="H104" s="133" t="s">
        <v>39</v>
      </c>
      <c r="I104" s="127"/>
    </row>
    <row r="105" spans="2:9" ht="15.6" x14ac:dyDescent="0.3">
      <c r="B105" s="127"/>
      <c r="C105" s="127"/>
      <c r="D105" s="127"/>
      <c r="E105" s="127"/>
      <c r="F105" s="24"/>
      <c r="G105" s="24"/>
      <c r="H105" s="127"/>
      <c r="I105" s="127"/>
    </row>
    <row r="106" spans="2:9" ht="15.6" x14ac:dyDescent="0.25">
      <c r="D106" s="111"/>
      <c r="E106" s="111"/>
    </row>
    <row r="107" spans="2:9" ht="15.6" x14ac:dyDescent="0.25">
      <c r="D107" s="111"/>
      <c r="E107" s="111"/>
    </row>
    <row r="108" spans="2:9" ht="15.6" x14ac:dyDescent="0.3">
      <c r="D108" s="111"/>
      <c r="E108" s="112"/>
    </row>
    <row r="109" spans="2:9" ht="15.6" x14ac:dyDescent="0.3">
      <c r="D109" s="111"/>
      <c r="E109" s="112"/>
    </row>
    <row r="110" spans="2:9" ht="15.6" x14ac:dyDescent="0.3">
      <c r="D110" s="111"/>
      <c r="E110" s="112"/>
    </row>
    <row r="111" spans="2:9" ht="15.6" x14ac:dyDescent="0.3">
      <c r="D111" s="111"/>
      <c r="E111" s="112"/>
    </row>
    <row r="112" spans="2:9" ht="15.6" x14ac:dyDescent="0.3">
      <c r="D112" s="111"/>
      <c r="E112" s="112"/>
    </row>
    <row r="113" spans="4:5" ht="15.6" x14ac:dyDescent="0.3">
      <c r="D113" s="111"/>
      <c r="E113" s="112"/>
    </row>
    <row r="114" spans="4:5" ht="15.6" x14ac:dyDescent="0.3">
      <c r="D114" s="111"/>
      <c r="E114" s="112"/>
    </row>
    <row r="115" spans="4:5" ht="15.6" x14ac:dyDescent="0.3">
      <c r="D115" s="111"/>
      <c r="E115" s="112"/>
    </row>
    <row r="116" spans="4:5" ht="15.6" x14ac:dyDescent="0.3">
      <c r="D116" s="111"/>
      <c r="E116" s="112"/>
    </row>
    <row r="117" spans="4:5" ht="15.6" x14ac:dyDescent="0.3">
      <c r="D117" s="111"/>
      <c r="E117" s="112"/>
    </row>
    <row r="118" spans="4:5" x14ac:dyDescent="0.25">
      <c r="D118" s="68"/>
      <c r="E118" s="68"/>
    </row>
    <row r="119" spans="4:5" ht="15.6" x14ac:dyDescent="0.25">
      <c r="D119" s="111"/>
      <c r="E119" s="111"/>
    </row>
    <row r="120" spans="4:5" ht="15.6" x14ac:dyDescent="0.25">
      <c r="D120" s="111"/>
      <c r="E120" s="111"/>
    </row>
    <row r="121" spans="4:5" ht="15.6" x14ac:dyDescent="0.3">
      <c r="D121" s="111"/>
      <c r="E121" s="112"/>
    </row>
    <row r="122" spans="4:5" ht="15.6" x14ac:dyDescent="0.3">
      <c r="D122" s="111"/>
      <c r="E122" s="112"/>
    </row>
    <row r="123" spans="4:5" ht="15.6" x14ac:dyDescent="0.3">
      <c r="D123" s="111"/>
      <c r="E123" s="112"/>
    </row>
    <row r="124" spans="4:5" ht="15.6" x14ac:dyDescent="0.3">
      <c r="D124" s="111"/>
      <c r="E124" s="112"/>
    </row>
    <row r="125" spans="4:5" ht="15.6" x14ac:dyDescent="0.3">
      <c r="D125" s="111"/>
      <c r="E125" s="112"/>
    </row>
    <row r="126" spans="4:5" ht="15.6" x14ac:dyDescent="0.3">
      <c r="D126" s="111"/>
      <c r="E126" s="112"/>
    </row>
    <row r="127" spans="4:5" ht="15.6" x14ac:dyDescent="0.3">
      <c r="D127" s="111"/>
      <c r="E127" s="112"/>
    </row>
    <row r="128" spans="4:5" ht="15.6" x14ac:dyDescent="0.3">
      <c r="D128" s="111"/>
      <c r="E128" s="112"/>
    </row>
    <row r="129" spans="4:5" ht="15.6" x14ac:dyDescent="0.3">
      <c r="D129" s="111"/>
      <c r="E129" s="112"/>
    </row>
    <row r="130" spans="4:5" ht="15.6" x14ac:dyDescent="0.3">
      <c r="D130" s="111"/>
      <c r="E130" s="112"/>
    </row>
    <row r="131" spans="4:5" x14ac:dyDescent="0.25">
      <c r="D131" s="68"/>
      <c r="E131" s="68"/>
    </row>
    <row r="132" spans="4:5" ht="15.6" x14ac:dyDescent="0.25">
      <c r="D132" s="111"/>
      <c r="E132" s="111"/>
    </row>
    <row r="133" spans="4:5" ht="15.6" x14ac:dyDescent="0.25">
      <c r="D133" s="111"/>
      <c r="E133" s="111"/>
    </row>
    <row r="134" spans="4:5" ht="15.6" x14ac:dyDescent="0.3">
      <c r="D134" s="111"/>
      <c r="E134" s="112"/>
    </row>
    <row r="135" spans="4:5" ht="15.6" x14ac:dyDescent="0.3">
      <c r="D135" s="111"/>
      <c r="E135" s="112"/>
    </row>
    <row r="136" spans="4:5" ht="15.6" x14ac:dyDescent="0.3">
      <c r="D136" s="111"/>
      <c r="E136" s="112"/>
    </row>
    <row r="137" spans="4:5" ht="15.6" x14ac:dyDescent="0.3">
      <c r="D137" s="111"/>
      <c r="E137" s="112"/>
    </row>
    <row r="138" spans="4:5" ht="15.6" x14ac:dyDescent="0.3">
      <c r="D138" s="111"/>
      <c r="E138" s="112"/>
    </row>
    <row r="139" spans="4:5" ht="15.6" x14ac:dyDescent="0.3">
      <c r="D139" s="111"/>
      <c r="E139" s="112"/>
    </row>
    <row r="140" spans="4:5" ht="15.6" x14ac:dyDescent="0.3">
      <c r="D140" s="111"/>
      <c r="E140" s="112"/>
    </row>
    <row r="141" spans="4:5" ht="15.6" x14ac:dyDescent="0.3">
      <c r="D141" s="111"/>
      <c r="E141" s="112"/>
    </row>
    <row r="142" spans="4:5" ht="15.6" x14ac:dyDescent="0.3">
      <c r="D142" s="111"/>
      <c r="E142" s="112"/>
    </row>
    <row r="143" spans="4:5" ht="15.6" x14ac:dyDescent="0.3">
      <c r="D143" s="111"/>
      <c r="E143" s="112"/>
    </row>
  </sheetData>
  <mergeCells count="2">
    <mergeCell ref="B6:C6"/>
    <mergeCell ref="I68:I69"/>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7"/>
  <sheetViews>
    <sheetView view="pageBreakPreview" topLeftCell="A187" zoomScaleNormal="100" zoomScaleSheetLayoutView="100" workbookViewId="0">
      <selection activeCell="I193" sqref="I193"/>
    </sheetView>
  </sheetViews>
  <sheetFormatPr defaultColWidth="9.109375" defaultRowHeight="15.6" x14ac:dyDescent="0.3"/>
  <cols>
    <col min="1" max="1" width="10" style="24" customWidth="1"/>
    <col min="2" max="2" width="7.88671875" style="17" customWidth="1"/>
    <col min="3" max="3" width="6" style="17" customWidth="1"/>
    <col min="4" max="4" width="28.5546875" style="17" customWidth="1"/>
    <col min="5" max="5" width="26.5546875" style="63" customWidth="1"/>
    <col min="6" max="8" width="9.109375" style="24"/>
    <col min="9" max="9" width="20.5546875" style="24" customWidth="1"/>
    <col min="10" max="16384" width="9.109375" style="24"/>
  </cols>
  <sheetData>
    <row r="1" spans="1:10" ht="16.5" customHeight="1" x14ac:dyDescent="0.25">
      <c r="A1" s="225" t="s">
        <v>11</v>
      </c>
      <c r="B1" s="226"/>
      <c r="C1" s="226"/>
      <c r="D1" s="226"/>
      <c r="E1" s="227"/>
      <c r="F1" s="225" t="s">
        <v>14</v>
      </c>
      <c r="G1" s="226"/>
      <c r="H1" s="226"/>
      <c r="I1" s="226"/>
      <c r="J1" s="227"/>
    </row>
    <row r="2" spans="1:10" ht="16.5" customHeight="1" thickBot="1" x14ac:dyDescent="0.3">
      <c r="A2" s="228"/>
      <c r="B2" s="229"/>
      <c r="C2" s="229"/>
      <c r="D2" s="229"/>
      <c r="E2" s="230"/>
      <c r="F2" s="228"/>
      <c r="G2" s="229"/>
      <c r="H2" s="229"/>
      <c r="I2" s="229"/>
      <c r="J2" s="230"/>
    </row>
    <row r="3" spans="1:10" ht="48" customHeight="1" thickBot="1" x14ac:dyDescent="0.3">
      <c r="A3" s="96" t="s">
        <v>10</v>
      </c>
      <c r="B3" s="101" t="s">
        <v>9</v>
      </c>
      <c r="C3" s="102" t="s">
        <v>6</v>
      </c>
      <c r="D3" s="102" t="s">
        <v>0</v>
      </c>
      <c r="E3" s="187" t="s">
        <v>2</v>
      </c>
      <c r="F3" s="21" t="s">
        <v>10</v>
      </c>
      <c r="G3" s="22" t="s">
        <v>9</v>
      </c>
      <c r="H3" s="23" t="s">
        <v>6</v>
      </c>
      <c r="I3" s="23" t="s">
        <v>2</v>
      </c>
      <c r="J3" s="23" t="s">
        <v>15</v>
      </c>
    </row>
    <row r="4" spans="1:10" ht="16.5" customHeight="1" x14ac:dyDescent="0.3">
      <c r="A4" s="231">
        <v>1</v>
      </c>
      <c r="B4" s="54">
        <v>1</v>
      </c>
      <c r="C4" s="54">
        <v>1</v>
      </c>
      <c r="D4" s="116" t="str">
        <f>IF(přihlášky!$F$17="X",přihlášky!$E$17,přihlášky!H17)</f>
        <v>Klečka Jaroslav</v>
      </c>
      <c r="E4" s="81" t="str">
        <f>přihlášky!C7</f>
        <v>SDH Strážkovice</v>
      </c>
      <c r="F4" s="223">
        <v>1</v>
      </c>
      <c r="G4" s="12">
        <v>1</v>
      </c>
      <c r="H4" s="12">
        <v>1</v>
      </c>
      <c r="I4" s="93" t="str">
        <f>přihlášky!C7</f>
        <v>SDH Strážkovice</v>
      </c>
      <c r="J4" s="18"/>
    </row>
    <row r="5" spans="1:10" ht="16.5" customHeight="1" thickBot="1" x14ac:dyDescent="0.35">
      <c r="A5" s="232"/>
      <c r="B5" s="55">
        <v>2</v>
      </c>
      <c r="C5" s="55">
        <v>2</v>
      </c>
      <c r="D5" s="117" t="str">
        <f>IF(přihlášky!$F$30="X",přihlášky!$E$30,přihlášky!$H$30)</f>
        <v>Břenda Roman</v>
      </c>
      <c r="E5" s="82" t="str">
        <f>přihlášky!C8</f>
        <v>SDH Běleč</v>
      </c>
      <c r="F5" s="224"/>
      <c r="G5" s="13">
        <v>2</v>
      </c>
      <c r="H5" s="13">
        <v>2</v>
      </c>
      <c r="I5" s="181" t="str">
        <f>přihlášky!C8</f>
        <v>SDH Běleč</v>
      </c>
      <c r="J5" s="20"/>
    </row>
    <row r="6" spans="1:10" ht="16.5" customHeight="1" x14ac:dyDescent="0.3">
      <c r="A6" s="231">
        <v>2</v>
      </c>
      <c r="B6" s="54">
        <v>1</v>
      </c>
      <c r="C6" s="54">
        <v>3</v>
      </c>
      <c r="D6" s="116" t="str">
        <f>IF(přihlášky!$F$43="X",přihlášky!$E$43,přihlášky!$H$43)</f>
        <v>Hách Štěpán</v>
      </c>
      <c r="E6" s="81" t="str">
        <f>přihlášky!C9</f>
        <v>SDH Pikov</v>
      </c>
      <c r="F6" s="221">
        <f>1+F4</f>
        <v>2</v>
      </c>
      <c r="G6" s="179">
        <v>1</v>
      </c>
      <c r="H6" s="179">
        <v>3</v>
      </c>
      <c r="I6" s="94" t="str">
        <f>přihlášky!C9</f>
        <v>SDH Pikov</v>
      </c>
      <c r="J6" s="180"/>
    </row>
    <row r="7" spans="1:10" ht="16.5" customHeight="1" thickBot="1" x14ac:dyDescent="0.35">
      <c r="A7" s="232"/>
      <c r="B7" s="55">
        <v>2</v>
      </c>
      <c r="C7" s="55">
        <v>4</v>
      </c>
      <c r="D7" s="117" t="str">
        <f>IF(přihlášky!$F$56="X",přihlášky!$E$56,přihlášky!$H$56)</f>
        <v>Outrata Lukáš</v>
      </c>
      <c r="E7" s="82" t="str">
        <f>přihlášky!C10</f>
        <v>SDH Omlenice</v>
      </c>
      <c r="F7" s="222"/>
      <c r="G7" s="182">
        <v>2</v>
      </c>
      <c r="H7" s="182">
        <v>4</v>
      </c>
      <c r="I7" s="183" t="str">
        <f>přihlášky!C10</f>
        <v>SDH Omlenice</v>
      </c>
      <c r="J7" s="184"/>
    </row>
    <row r="8" spans="1:10" ht="16.5" customHeight="1" x14ac:dyDescent="0.3">
      <c r="A8" s="231">
        <v>3</v>
      </c>
      <c r="B8" s="54">
        <v>1</v>
      </c>
      <c r="C8" s="54">
        <v>5</v>
      </c>
      <c r="D8" s="116" t="str">
        <f>IF(přihlášky!$F$69="X",přihlášky!$E$69,přihlášky!$H$69)</f>
        <v>Mandát Martin</v>
      </c>
      <c r="E8" s="81" t="str">
        <f>přihlášky!C11</f>
        <v>SDH Halámky</v>
      </c>
      <c r="F8" s="223">
        <f>1+F6</f>
        <v>3</v>
      </c>
      <c r="G8" s="12">
        <v>1</v>
      </c>
      <c r="H8" s="12">
        <v>5</v>
      </c>
      <c r="I8" s="185" t="str">
        <f>přihlášky!C11</f>
        <v>SDH Halámky</v>
      </c>
      <c r="J8" s="18"/>
    </row>
    <row r="9" spans="1:10" ht="16.5" customHeight="1" thickBot="1" x14ac:dyDescent="0.35">
      <c r="A9" s="232"/>
      <c r="B9" s="55">
        <v>2</v>
      </c>
      <c r="C9" s="55">
        <v>6</v>
      </c>
      <c r="D9" s="117" t="str">
        <f>IF(přihlášky!$F$82="X",přihlášky!$E$82,přihlášky!$H$82)</f>
        <v>Kašák Josef</v>
      </c>
      <c r="E9" s="82" t="str">
        <f>přihlášky!C12</f>
        <v>SDH Hoštice u Volyně</v>
      </c>
      <c r="F9" s="224"/>
      <c r="G9" s="13">
        <v>2</v>
      </c>
      <c r="H9" s="13">
        <v>6</v>
      </c>
      <c r="I9" s="181" t="str">
        <f>přihlášky!C12</f>
        <v>SDH Hoštice u Volyně</v>
      </c>
      <c r="J9" s="20"/>
    </row>
    <row r="10" spans="1:10" ht="16.5" customHeight="1" x14ac:dyDescent="0.3">
      <c r="A10" s="231">
        <v>4</v>
      </c>
      <c r="B10" s="54">
        <v>1</v>
      </c>
      <c r="C10" s="54">
        <v>7</v>
      </c>
      <c r="D10" s="116" t="str">
        <f>IF(přihlášky!$F$95="X",přihlášky!$E$95,přihlášky!$H$95)</f>
        <v>Dudlíček Štěpán</v>
      </c>
      <c r="E10" s="81" t="str">
        <f>přihlášky!C13</f>
        <v>SDH Dolní Bukovsko</v>
      </c>
      <c r="F10" s="221">
        <f>1+F8</f>
        <v>4</v>
      </c>
      <c r="G10" s="179">
        <v>1</v>
      </c>
      <c r="H10" s="179">
        <v>7</v>
      </c>
      <c r="I10" s="94" t="str">
        <f>přihlášky!C13</f>
        <v>SDH Dolní Bukovsko</v>
      </c>
      <c r="J10" s="180"/>
    </row>
    <row r="11" spans="1:10" ht="16.5" customHeight="1" thickBot="1" x14ac:dyDescent="0.35">
      <c r="A11" s="232"/>
      <c r="B11" s="55">
        <v>2</v>
      </c>
      <c r="C11" s="55">
        <v>8</v>
      </c>
      <c r="D11" s="117" t="str">
        <f>IF(přihlášky!$F$18="X",přihlášky!$E$18,přihlášky!H18)</f>
        <v>Sak Bohumil</v>
      </c>
      <c r="E11" s="82" t="str">
        <f>přihlášky!C7</f>
        <v>SDH Strážkovice</v>
      </c>
      <c r="F11" s="224"/>
      <c r="G11" s="13">
        <v>2</v>
      </c>
      <c r="H11" s="13">
        <v>8</v>
      </c>
      <c r="I11" s="19"/>
      <c r="J11" s="20"/>
    </row>
    <row r="12" spans="1:10" ht="16.5" customHeight="1" thickBot="1" x14ac:dyDescent="0.3">
      <c r="A12" s="231">
        <v>5</v>
      </c>
      <c r="B12" s="54">
        <v>1</v>
      </c>
      <c r="C12" s="54">
        <v>9</v>
      </c>
      <c r="D12" s="116" t="str">
        <f>IF(přihlášky!$F$31="X",přihlášky!$E$31,přihlášky!$H$31)</f>
        <v>Píha Jan</v>
      </c>
      <c r="E12" s="81" t="str">
        <f>přihlášky!C8</f>
        <v>SDH Běleč</v>
      </c>
    </row>
    <row r="13" spans="1:10" ht="16.5" customHeight="1" thickBot="1" x14ac:dyDescent="0.3">
      <c r="A13" s="232"/>
      <c r="B13" s="55">
        <v>2</v>
      </c>
      <c r="C13" s="55">
        <v>10</v>
      </c>
      <c r="D13" s="117" t="str">
        <f>IF(přihlášky!$F$44="X",přihlášky!$E$44,přihlášky!$H$44)</f>
        <v>Kopecký Jan</v>
      </c>
      <c r="E13" s="82" t="str">
        <f>přihlášky!C9</f>
        <v>SDH Pikov</v>
      </c>
      <c r="F13" s="225" t="s">
        <v>16</v>
      </c>
      <c r="G13" s="226"/>
      <c r="H13" s="226"/>
      <c r="I13" s="226"/>
      <c r="J13" s="227"/>
    </row>
    <row r="14" spans="1:10" ht="16.5" customHeight="1" thickBot="1" x14ac:dyDescent="0.3">
      <c r="A14" s="231">
        <v>6</v>
      </c>
      <c r="B14" s="54">
        <v>1</v>
      </c>
      <c r="C14" s="54">
        <v>11</v>
      </c>
      <c r="D14" s="116" t="str">
        <f>IF(přihlášky!$F$57="X",přihlášky!$E$57,přihlášky!$H$57)</f>
        <v>Fučík Jan</v>
      </c>
      <c r="E14" s="81" t="str">
        <f>přihlášky!C10</f>
        <v>SDH Omlenice</v>
      </c>
      <c r="F14" s="228"/>
      <c r="G14" s="229"/>
      <c r="H14" s="229"/>
      <c r="I14" s="229"/>
      <c r="J14" s="230"/>
    </row>
    <row r="15" spans="1:10" ht="16.5" customHeight="1" thickBot="1" x14ac:dyDescent="0.3">
      <c r="A15" s="232"/>
      <c r="B15" s="55">
        <v>2</v>
      </c>
      <c r="C15" s="55">
        <v>12</v>
      </c>
      <c r="D15" s="117" t="str">
        <f>IF(přihlášky!$F$70="X",přihlášky!$E$70,přihlášky!$H$70)</f>
        <v>Šustr Ondřej</v>
      </c>
      <c r="E15" s="82" t="str">
        <f>přihlášky!C11</f>
        <v>SDH Halámky</v>
      </c>
      <c r="F15" s="21" t="s">
        <v>10</v>
      </c>
      <c r="G15" s="22" t="s">
        <v>9</v>
      </c>
      <c r="H15" s="23" t="s">
        <v>6</v>
      </c>
      <c r="I15" s="23" t="s">
        <v>2</v>
      </c>
      <c r="J15" s="23" t="s">
        <v>15</v>
      </c>
    </row>
    <row r="16" spans="1:10" ht="16.5" customHeight="1" x14ac:dyDescent="0.25">
      <c r="A16" s="231">
        <v>7</v>
      </c>
      <c r="B16" s="54">
        <v>1</v>
      </c>
      <c r="C16" s="54">
        <v>13</v>
      </c>
      <c r="D16" s="116" t="str">
        <f>IF(přihlášky!$F$83="X",přihlášky!$E$83,přihlášky!$H$83)</f>
        <v>Cikhart Petr</v>
      </c>
      <c r="E16" s="81" t="str">
        <f>přihlášky!C12</f>
        <v>SDH Hoštice u Volyně</v>
      </c>
      <c r="F16" s="223">
        <v>1</v>
      </c>
      <c r="G16" s="12">
        <v>2</v>
      </c>
      <c r="H16" s="12">
        <v>1</v>
      </c>
      <c r="I16" s="93" t="str">
        <f>přihlášky!C7</f>
        <v>SDH Strážkovice</v>
      </c>
      <c r="J16" s="25"/>
    </row>
    <row r="17" spans="1:10" ht="16.5" customHeight="1" thickBot="1" x14ac:dyDescent="0.3">
      <c r="A17" s="232"/>
      <c r="B17" s="55">
        <v>2</v>
      </c>
      <c r="C17" s="55">
        <v>14</v>
      </c>
      <c r="D17" s="117" t="str">
        <f>IF(přihlášky!$F$96="X",přihlášky!$E$96,přihlášky!$H$96)</f>
        <v>Vondra Josef</v>
      </c>
      <c r="E17" s="82" t="str">
        <f>přihlášky!C13</f>
        <v>SDH Dolní Bukovsko</v>
      </c>
      <c r="F17" s="224"/>
      <c r="G17" s="13">
        <v>1</v>
      </c>
      <c r="H17" s="13">
        <v>2</v>
      </c>
      <c r="I17" s="181" t="str">
        <f>přihlášky!C8</f>
        <v>SDH Běleč</v>
      </c>
      <c r="J17" s="26"/>
    </row>
    <row r="18" spans="1:10" ht="16.5" customHeight="1" x14ac:dyDescent="0.25">
      <c r="A18" s="231">
        <v>8</v>
      </c>
      <c r="B18" s="54">
        <v>1</v>
      </c>
      <c r="C18" s="54">
        <v>15</v>
      </c>
      <c r="D18" s="116" t="str">
        <f>IF(přihlášky!$F$19="X",přihlášky!$E$19,přihlášky!$H$19)</f>
        <v>Herda Jan</v>
      </c>
      <c r="E18" s="81" t="str">
        <f>přihlášky!C7</f>
        <v>SDH Strážkovice</v>
      </c>
      <c r="F18" s="221">
        <f>1+F16</f>
        <v>2</v>
      </c>
      <c r="G18" s="179">
        <v>2</v>
      </c>
      <c r="H18" s="179">
        <v>3</v>
      </c>
      <c r="I18" s="94" t="str">
        <f>přihlášky!C9</f>
        <v>SDH Pikov</v>
      </c>
      <c r="J18" s="186"/>
    </row>
    <row r="19" spans="1:10" ht="16.5" customHeight="1" thickBot="1" x14ac:dyDescent="0.3">
      <c r="A19" s="232"/>
      <c r="B19" s="55">
        <v>2</v>
      </c>
      <c r="C19" s="55">
        <v>16</v>
      </c>
      <c r="D19" s="117" t="str">
        <f>IF(přihlášky!$F$32="X",přihlášky!$E$32,přihlášky!$H$32)</f>
        <v>Fiala Michal</v>
      </c>
      <c r="E19" s="82" t="str">
        <f>přihlášky!C8</f>
        <v>SDH Běleč</v>
      </c>
      <c r="F19" s="222"/>
      <c r="G19" s="182">
        <v>1</v>
      </c>
      <c r="H19" s="182">
        <v>4</v>
      </c>
      <c r="I19" s="183" t="str">
        <f>přihlášky!C10</f>
        <v>SDH Omlenice</v>
      </c>
      <c r="J19" s="166"/>
    </row>
    <row r="20" spans="1:10" ht="16.5" customHeight="1" x14ac:dyDescent="0.25">
      <c r="A20" s="231">
        <v>9</v>
      </c>
      <c r="B20" s="54">
        <v>1</v>
      </c>
      <c r="C20" s="54">
        <v>17</v>
      </c>
      <c r="D20" s="116" t="str">
        <f>IF(přihlášky!$F$45="X",přihlášky!$E$45,přihlášky!$H$45)</f>
        <v>Holub Jaroslav</v>
      </c>
      <c r="E20" s="81" t="str">
        <f>přihlášky!C9</f>
        <v>SDH Pikov</v>
      </c>
      <c r="F20" s="223">
        <f>1+F18</f>
        <v>3</v>
      </c>
      <c r="G20" s="12">
        <v>2</v>
      </c>
      <c r="H20" s="12">
        <v>5</v>
      </c>
      <c r="I20" s="185" t="str">
        <f>přihlášky!C11</f>
        <v>SDH Halámky</v>
      </c>
      <c r="J20" s="25"/>
    </row>
    <row r="21" spans="1:10" ht="16.5" customHeight="1" thickBot="1" x14ac:dyDescent="0.3">
      <c r="A21" s="232"/>
      <c r="B21" s="55">
        <v>2</v>
      </c>
      <c r="C21" s="55">
        <v>18</v>
      </c>
      <c r="D21" s="117" t="str">
        <f>IF(přihlášky!$F$58="X",přihlášky!$E$58,přihlášky!$H$58)</f>
        <v>Dominik Pavel</v>
      </c>
      <c r="E21" s="82" t="str">
        <f>přihlášky!C10</f>
        <v>SDH Omlenice</v>
      </c>
      <c r="F21" s="224"/>
      <c r="G21" s="13">
        <v>1</v>
      </c>
      <c r="H21" s="13">
        <v>6</v>
      </c>
      <c r="I21" s="181" t="str">
        <f>přihlášky!C12</f>
        <v>SDH Hoštice u Volyně</v>
      </c>
      <c r="J21" s="26"/>
    </row>
    <row r="22" spans="1:10" ht="16.5" customHeight="1" x14ac:dyDescent="0.25">
      <c r="A22" s="231">
        <v>10</v>
      </c>
      <c r="B22" s="54">
        <v>1</v>
      </c>
      <c r="C22" s="54">
        <v>19</v>
      </c>
      <c r="D22" s="116" t="str">
        <f>IF(přihlášky!$F$71="X",přihlášky!$E$71,přihlášky!$H$71)</f>
        <v>Dvořák David</v>
      </c>
      <c r="E22" s="81" t="str">
        <f>přihlášky!C11</f>
        <v>SDH Halámky</v>
      </c>
      <c r="F22" s="221">
        <f>1+F20</f>
        <v>4</v>
      </c>
      <c r="G22" s="179">
        <v>2</v>
      </c>
      <c r="H22" s="179">
        <v>7</v>
      </c>
      <c r="I22" s="94" t="str">
        <f>přihlášky!C13</f>
        <v>SDH Dolní Bukovsko</v>
      </c>
      <c r="J22" s="186"/>
    </row>
    <row r="23" spans="1:10" ht="16.5" customHeight="1" thickBot="1" x14ac:dyDescent="0.3">
      <c r="A23" s="232"/>
      <c r="B23" s="55">
        <v>2</v>
      </c>
      <c r="C23" s="55">
        <v>20</v>
      </c>
      <c r="D23" s="117" t="str">
        <f>IF(přihlášky!$F$84="X",přihlášky!$E$84,přihlášky!$H$84)</f>
        <v>Kašák Václav</v>
      </c>
      <c r="E23" s="82" t="str">
        <f>přihlášky!C12</f>
        <v>SDH Hoštice u Volyně</v>
      </c>
      <c r="F23" s="224"/>
      <c r="G23" s="13">
        <v>1</v>
      </c>
      <c r="H23" s="13">
        <v>8</v>
      </c>
      <c r="I23" s="95"/>
      <c r="J23" s="26"/>
    </row>
    <row r="24" spans="1:10" ht="16.5" customHeight="1" x14ac:dyDescent="0.25">
      <c r="A24" s="231">
        <v>11</v>
      </c>
      <c r="B24" s="54">
        <v>1</v>
      </c>
      <c r="C24" s="54">
        <v>21</v>
      </c>
      <c r="D24" s="116" t="str">
        <f>IF(přihlášky!$F$97="X",přihlášky!$E$97,přihlášky!$H$97)</f>
        <v>Koudelka Jakub</v>
      </c>
      <c r="E24" s="81" t="str">
        <f>přihlášky!C13</f>
        <v>SDH Dolní Bukovsko</v>
      </c>
    </row>
    <row r="25" spans="1:10" ht="16.5" customHeight="1" thickBot="1" x14ac:dyDescent="0.3">
      <c r="A25" s="232"/>
      <c r="B25" s="55">
        <v>2</v>
      </c>
      <c r="C25" s="55">
        <v>22</v>
      </c>
      <c r="D25" s="117" t="str">
        <f>IF(přihlášky!$F$20="X",přihlášky!$E$20,přihlášky!$H$20)</f>
        <v>Völfel David</v>
      </c>
      <c r="E25" s="82" t="str">
        <f>přihlášky!C7</f>
        <v>SDH Strážkovice</v>
      </c>
    </row>
    <row r="26" spans="1:10" ht="16.5" customHeight="1" x14ac:dyDescent="0.25">
      <c r="A26" s="231">
        <v>12</v>
      </c>
      <c r="B26" s="54">
        <v>1</v>
      </c>
      <c r="C26" s="54">
        <v>23</v>
      </c>
      <c r="D26" s="116" t="str">
        <f>IF(přihlášky!$F$33="X",přihlášky!$E$33,přihlášky!$H$33)</f>
        <v>Podhradský Jan</v>
      </c>
      <c r="E26" s="81" t="str">
        <f>přihlášky!C8</f>
        <v>SDH Běleč</v>
      </c>
    </row>
    <row r="27" spans="1:10" ht="16.5" customHeight="1" thickBot="1" x14ac:dyDescent="0.3">
      <c r="A27" s="232"/>
      <c r="B27" s="55">
        <v>2</v>
      </c>
      <c r="C27" s="55">
        <v>24</v>
      </c>
      <c r="D27" s="117" t="str">
        <f>IF(přihlášky!$F$46="X",přihlášky!$E$46,přihlášky!$H$46)</f>
        <v>Vavřík Jan</v>
      </c>
      <c r="E27" s="82" t="str">
        <f>přihlášky!C9</f>
        <v>SDH Pikov</v>
      </c>
    </row>
    <row r="28" spans="1:10" ht="16.5" customHeight="1" x14ac:dyDescent="0.25">
      <c r="A28" s="231">
        <v>13</v>
      </c>
      <c r="B28" s="54">
        <v>1</v>
      </c>
      <c r="C28" s="54">
        <v>25</v>
      </c>
      <c r="D28" s="116" t="str">
        <f>IF(přihlášky!$F$59="X",přihlášky!$E$59,přihlášky!$H$59)</f>
        <v>Zárybnický Bohuslav</v>
      </c>
      <c r="E28" s="81" t="str">
        <f>přihlášky!C10</f>
        <v>SDH Omlenice</v>
      </c>
    </row>
    <row r="29" spans="1:10" ht="16.5" customHeight="1" thickBot="1" x14ac:dyDescent="0.3">
      <c r="A29" s="232"/>
      <c r="B29" s="55">
        <v>2</v>
      </c>
      <c r="C29" s="55">
        <v>26</v>
      </c>
      <c r="D29" s="117" t="str">
        <f>IF(přihlášky!$F$72="X",přihlášky!$E$72,přihlášky!$H$72)</f>
        <v>Hadač Miroslav</v>
      </c>
      <c r="E29" s="82" t="str">
        <f>přihlášky!C11</f>
        <v>SDH Halámky</v>
      </c>
    </row>
    <row r="30" spans="1:10" ht="16.5" customHeight="1" x14ac:dyDescent="0.25">
      <c r="A30" s="231">
        <v>14</v>
      </c>
      <c r="B30" s="54">
        <v>1</v>
      </c>
      <c r="C30" s="54">
        <v>27</v>
      </c>
      <c r="D30" s="116" t="str">
        <f>IF(přihlášky!$F$85="X",přihlášky!$E$85,přihlášky!$H$85)</f>
        <v>Pěnča Ivan</v>
      </c>
      <c r="E30" s="81" t="str">
        <f>přihlášky!C12</f>
        <v>SDH Hoštice u Volyně</v>
      </c>
    </row>
    <row r="31" spans="1:10" ht="16.5" customHeight="1" thickBot="1" x14ac:dyDescent="0.3">
      <c r="A31" s="232"/>
      <c r="B31" s="55">
        <v>2</v>
      </c>
      <c r="C31" s="55">
        <v>28</v>
      </c>
      <c r="D31" s="117" t="str">
        <f>IF(přihlášky!$F$98="X",přihlášky!$E$98,přihlášky!$H$98)</f>
        <v>Hrdlička Dominik</v>
      </c>
      <c r="E31" s="82" t="str">
        <f>přihlášky!C13</f>
        <v>SDH Dolní Bukovsko</v>
      </c>
    </row>
    <row r="32" spans="1:10" ht="16.5" customHeight="1" x14ac:dyDescent="0.25">
      <c r="A32" s="231">
        <v>15</v>
      </c>
      <c r="B32" s="54">
        <v>1</v>
      </c>
      <c r="C32" s="54">
        <v>29</v>
      </c>
      <c r="D32" s="116" t="str">
        <f>IF(přihlášky!$F$21="X",přihlášky!$E$21,přihlášky!$H$21)</f>
        <v>Nýdl Jakub</v>
      </c>
      <c r="E32" s="81" t="str">
        <f>přihlášky!C7</f>
        <v>SDH Strážkovice</v>
      </c>
    </row>
    <row r="33" spans="1:10" ht="16.5" customHeight="1" thickBot="1" x14ac:dyDescent="0.3">
      <c r="A33" s="232"/>
      <c r="B33" s="55">
        <v>2</v>
      </c>
      <c r="C33" s="55">
        <v>30</v>
      </c>
      <c r="D33" s="117" t="str">
        <f>IF(přihlášky!$F$34="X",přihlášky!$E$34,přihlášky!$H$34)</f>
        <v>Břenda Lukáš</v>
      </c>
      <c r="E33" s="82" t="str">
        <f>přihlášky!C8</f>
        <v>SDH Běleč</v>
      </c>
    </row>
    <row r="34" spans="1:10" ht="16.5" customHeight="1" x14ac:dyDescent="0.25">
      <c r="A34" s="231">
        <v>16</v>
      </c>
      <c r="B34" s="54">
        <v>1</v>
      </c>
      <c r="C34" s="54">
        <v>31</v>
      </c>
      <c r="D34" s="116" t="str">
        <f>IF(přihlášky!$F$47="X",přihlášky!$E$47,přihlášky!$H$47)</f>
        <v>Novák Dominik</v>
      </c>
      <c r="E34" s="81" t="str">
        <f>přihlášky!C9</f>
        <v>SDH Pikov</v>
      </c>
    </row>
    <row r="35" spans="1:10" ht="16.5" customHeight="1" thickBot="1" x14ac:dyDescent="0.3">
      <c r="A35" s="232"/>
      <c r="B35" s="55">
        <v>2</v>
      </c>
      <c r="C35" s="55">
        <v>32</v>
      </c>
      <c r="D35" s="117" t="str">
        <f>IF(přihlášky!$F$60="X",přihlášky!$E$60,přihlášky!$H$60)</f>
        <v>Čížek David</v>
      </c>
      <c r="E35" s="82" t="str">
        <f>přihlášky!C10</f>
        <v>SDH Omlenice</v>
      </c>
    </row>
    <row r="36" spans="1:10" ht="16.5" customHeight="1" x14ac:dyDescent="0.25">
      <c r="A36" s="231">
        <v>17</v>
      </c>
      <c r="B36" s="54">
        <v>1</v>
      </c>
      <c r="C36" s="54">
        <v>33</v>
      </c>
      <c r="D36" s="116" t="str">
        <f>IF(přihlášky!$F$73="X",přihlášky!$E$73,přihlášky!$H$73)</f>
        <v>Prokeš David</v>
      </c>
      <c r="E36" s="81" t="str">
        <f>přihlášky!C11</f>
        <v>SDH Halámky</v>
      </c>
    </row>
    <row r="37" spans="1:10" ht="16.5" customHeight="1" thickBot="1" x14ac:dyDescent="0.3">
      <c r="A37" s="232"/>
      <c r="B37" s="55">
        <v>2</v>
      </c>
      <c r="C37" s="55">
        <v>34</v>
      </c>
      <c r="D37" s="117" t="str">
        <f>IF(přihlášky!$F$86="X",přihlášky!$E$86,přihlášky!$H$86)</f>
        <v>Janoušek Jakub</v>
      </c>
      <c r="E37" s="82" t="str">
        <f>přihlášky!C12</f>
        <v>SDH Hoštice u Volyně</v>
      </c>
    </row>
    <row r="38" spans="1:10" ht="16.5" customHeight="1" x14ac:dyDescent="0.25">
      <c r="A38" s="231">
        <v>18</v>
      </c>
      <c r="B38" s="54">
        <v>1</v>
      </c>
      <c r="C38" s="54">
        <v>35</v>
      </c>
      <c r="D38" s="116" t="str">
        <f>IF(přihlášky!$F$99="X",přihlášky!$E$99,přihlášky!$H$99)</f>
        <v>Hrdlička Jan</v>
      </c>
      <c r="E38" s="81" t="str">
        <f>přihlášky!C13</f>
        <v>SDH Dolní Bukovsko</v>
      </c>
    </row>
    <row r="39" spans="1:10" ht="16.5" customHeight="1" thickBot="1" x14ac:dyDescent="0.3">
      <c r="A39" s="232"/>
      <c r="B39" s="55">
        <v>2</v>
      </c>
      <c r="C39" s="55">
        <v>36</v>
      </c>
      <c r="D39" s="117" t="str">
        <f>IF(přihlášky!$F$22="X",přihlášky!$E$22,přihlášky!$H$22)</f>
        <v>Veselý Jiří</v>
      </c>
      <c r="E39" s="82" t="str">
        <f>přihlášky!C7</f>
        <v>SDH Strážkovice</v>
      </c>
    </row>
    <row r="40" spans="1:10" ht="16.5" customHeight="1" x14ac:dyDescent="0.25">
      <c r="A40" s="225" t="s">
        <v>11</v>
      </c>
      <c r="B40" s="226"/>
      <c r="C40" s="226"/>
      <c r="D40" s="226"/>
      <c r="E40" s="226"/>
      <c r="F40" s="143"/>
      <c r="G40" s="143"/>
    </row>
    <row r="41" spans="1:10" ht="16.5" customHeight="1" thickBot="1" x14ac:dyDescent="0.3">
      <c r="A41" s="228"/>
      <c r="B41" s="229"/>
      <c r="C41" s="229"/>
      <c r="D41" s="229"/>
      <c r="E41" s="229"/>
      <c r="F41" s="143"/>
      <c r="G41" s="143"/>
    </row>
    <row r="42" spans="1:10" ht="48" customHeight="1" thickBot="1" x14ac:dyDescent="0.3">
      <c r="A42" s="188" t="s">
        <v>10</v>
      </c>
      <c r="B42" s="189" t="s">
        <v>9</v>
      </c>
      <c r="C42" s="187" t="s">
        <v>6</v>
      </c>
      <c r="D42" s="187" t="s">
        <v>0</v>
      </c>
      <c r="E42" s="187" t="s">
        <v>2</v>
      </c>
      <c r="F42" s="143"/>
      <c r="G42" s="197"/>
      <c r="H42" s="225" t="s">
        <v>17</v>
      </c>
      <c r="I42" s="226"/>
      <c r="J42" s="227"/>
    </row>
    <row r="43" spans="1:10" ht="16.5" customHeight="1" thickBot="1" x14ac:dyDescent="0.3">
      <c r="A43" s="231">
        <v>19</v>
      </c>
      <c r="B43" s="54">
        <v>1</v>
      </c>
      <c r="C43" s="54">
        <v>37</v>
      </c>
      <c r="D43" s="116" t="str">
        <f>IF(přihlášky!$F$35="X",přihlášky!$E$35,přihlášky!$H$35)</f>
        <v>Podhradský Josef</v>
      </c>
      <c r="E43" s="81" t="str">
        <f>přihlášky!C8</f>
        <v>SDH Běleč</v>
      </c>
      <c r="F43" s="233"/>
      <c r="G43" s="50"/>
      <c r="H43" s="228"/>
      <c r="I43" s="229"/>
      <c r="J43" s="230"/>
    </row>
    <row r="44" spans="1:10" ht="16.5" customHeight="1" thickBot="1" x14ac:dyDescent="0.35">
      <c r="A44" s="232"/>
      <c r="B44" s="55">
        <v>2</v>
      </c>
      <c r="C44" s="55">
        <v>38</v>
      </c>
      <c r="D44" s="53" t="str">
        <f>IF(přihlášky!$F$48="X",přihlášky!$E$48,přihlášky!$H$48)</f>
        <v>Šitner Jaroslav</v>
      </c>
      <c r="E44" s="82" t="str">
        <f>přihlášky!C9</f>
        <v>SDH Pikov</v>
      </c>
      <c r="F44" s="233"/>
      <c r="G44" s="50"/>
      <c r="H44" s="84" t="s">
        <v>6</v>
      </c>
      <c r="I44" s="84" t="s">
        <v>2</v>
      </c>
      <c r="J44" s="84" t="s">
        <v>15</v>
      </c>
    </row>
    <row r="45" spans="1:10" ht="16.5" customHeight="1" x14ac:dyDescent="0.3">
      <c r="A45" s="231">
        <v>20</v>
      </c>
      <c r="B45" s="54">
        <v>1</v>
      </c>
      <c r="C45" s="54">
        <v>39</v>
      </c>
      <c r="D45" s="98" t="str">
        <f>IF(přihlášky!$F$61="X",přihlášky!$E$61,přihlášky!$H$61)</f>
        <v>Foltin František</v>
      </c>
      <c r="E45" s="81" t="str">
        <f>přihlášky!C10</f>
        <v>SDH Omlenice</v>
      </c>
      <c r="F45" s="233"/>
      <c r="G45" s="50"/>
      <c r="H45" s="167">
        <v>1</v>
      </c>
      <c r="I45" s="170" t="str">
        <f>přihlášky!C7</f>
        <v>SDH Strážkovice</v>
      </c>
      <c r="J45" s="173"/>
    </row>
    <row r="46" spans="1:10" ht="16.5" customHeight="1" thickBot="1" x14ac:dyDescent="0.35">
      <c r="A46" s="232"/>
      <c r="B46" s="55">
        <v>2</v>
      </c>
      <c r="C46" s="55">
        <v>40</v>
      </c>
      <c r="D46" s="53" t="str">
        <f>IF(přihlášky!$F$74="X",přihlášky!$E$74,přihlášky!$H$74)</f>
        <v>Mandát Vojtěch</v>
      </c>
      <c r="E46" s="82" t="str">
        <f>přihlášky!C11</f>
        <v>SDH Halámky</v>
      </c>
      <c r="F46" s="233"/>
      <c r="G46" s="50"/>
      <c r="H46" s="168">
        <v>2</v>
      </c>
      <c r="I46" s="171" t="str">
        <f>přihlášky!C8</f>
        <v>SDH Běleč</v>
      </c>
      <c r="J46" s="174"/>
    </row>
    <row r="47" spans="1:10" ht="16.5" customHeight="1" x14ac:dyDescent="0.3">
      <c r="A47" s="231">
        <v>21</v>
      </c>
      <c r="B47" s="54">
        <v>1</v>
      </c>
      <c r="C47" s="54">
        <v>41</v>
      </c>
      <c r="D47" s="98" t="str">
        <f>IF(přihlášky!$F$87="X",přihlášky!$E$87,přihlášky!$H$87)</f>
        <v>Častoral Adam</v>
      </c>
      <c r="E47" s="81" t="str">
        <f>přihlášky!C12</f>
        <v>SDH Hoštice u Volyně</v>
      </c>
      <c r="F47" s="233"/>
      <c r="G47" s="50"/>
      <c r="H47" s="168">
        <v>3</v>
      </c>
      <c r="I47" s="171" t="str">
        <f>přihlášky!C9</f>
        <v>SDH Pikov</v>
      </c>
      <c r="J47" s="174"/>
    </row>
    <row r="48" spans="1:10" ht="16.5" customHeight="1" thickBot="1" x14ac:dyDescent="0.35">
      <c r="A48" s="232"/>
      <c r="B48" s="55">
        <v>2</v>
      </c>
      <c r="C48" s="55">
        <v>42</v>
      </c>
      <c r="D48" s="53" t="str">
        <f>IF(přihlášky!$F$100="X",přihlášky!$E$100,přihlášky!$H$100)</f>
        <v>Dudlíček Josef</v>
      </c>
      <c r="E48" s="82" t="str">
        <f>přihlášky!C13</f>
        <v>SDH Dolní Bukovsko</v>
      </c>
      <c r="F48" s="233"/>
      <c r="G48" s="50"/>
      <c r="H48" s="168">
        <v>4</v>
      </c>
      <c r="I48" s="171" t="str">
        <f>přihlášky!C10</f>
        <v>SDH Omlenice</v>
      </c>
      <c r="J48" s="174"/>
    </row>
    <row r="49" spans="1:10" ht="16.5" customHeight="1" x14ac:dyDescent="0.3">
      <c r="A49" s="231">
        <v>22</v>
      </c>
      <c r="B49" s="54">
        <v>1</v>
      </c>
      <c r="C49" s="54">
        <v>43</v>
      </c>
      <c r="D49" s="98" t="str">
        <f>IF(přihlášky!$F$23="X",přihlášky!$E$23,přihlášky!$H$23)</f>
        <v>Mlýnek Lukáš</v>
      </c>
      <c r="E49" s="81" t="str">
        <f>přihlášky!C7</f>
        <v>SDH Strážkovice</v>
      </c>
      <c r="F49" s="233"/>
      <c r="G49" s="50"/>
      <c r="H49" s="168">
        <v>5</v>
      </c>
      <c r="I49" s="171" t="str">
        <f>přihlášky!C11</f>
        <v>SDH Halámky</v>
      </c>
      <c r="J49" s="174"/>
    </row>
    <row r="50" spans="1:10" ht="16.5" customHeight="1" thickBot="1" x14ac:dyDescent="0.35">
      <c r="A50" s="232"/>
      <c r="B50" s="55">
        <v>2</v>
      </c>
      <c r="C50" s="55">
        <v>44</v>
      </c>
      <c r="D50" s="53" t="str">
        <f>IF(přihlášky!$F$36="X",přihlášky!$E$36,přihlášky!$H$36)</f>
        <v>Krejčí Filip</v>
      </c>
      <c r="E50" s="82" t="str">
        <f>přihlášky!C8</f>
        <v>SDH Běleč</v>
      </c>
      <c r="F50" s="233"/>
      <c r="G50" s="50"/>
      <c r="H50" s="168">
        <v>6</v>
      </c>
      <c r="I50" s="171" t="str">
        <f>přihlášky!C12</f>
        <v>SDH Hoštice u Volyně</v>
      </c>
      <c r="J50" s="174"/>
    </row>
    <row r="51" spans="1:10" ht="16.5" customHeight="1" thickBot="1" x14ac:dyDescent="0.35">
      <c r="A51" s="231">
        <v>23</v>
      </c>
      <c r="B51" s="54">
        <v>1</v>
      </c>
      <c r="C51" s="54">
        <v>45</v>
      </c>
      <c r="D51" s="98" t="str">
        <f>IF(přihlášky!$F$49="X",přihlášky!$E$49,přihlášky!$H$49)</f>
        <v>Novák Tomáš</v>
      </c>
      <c r="E51" s="81" t="str">
        <f>přihlášky!C9</f>
        <v>SDH Pikov</v>
      </c>
      <c r="F51" s="129"/>
      <c r="G51" s="129"/>
      <c r="H51" s="169">
        <v>7</v>
      </c>
      <c r="I51" s="172" t="str">
        <f>přihlášky!C13</f>
        <v>SDH Dolní Bukovsko</v>
      </c>
      <c r="J51" s="175"/>
    </row>
    <row r="52" spans="1:10" ht="16.5" customHeight="1" thickBot="1" x14ac:dyDescent="0.3">
      <c r="A52" s="232"/>
      <c r="B52" s="55">
        <v>2</v>
      </c>
      <c r="C52" s="55">
        <v>46</v>
      </c>
      <c r="D52" s="53" t="str">
        <f>IF(přihlášky!$F$62="X",přihlášky!$E$62,přihlášky!$H$62)</f>
        <v>Gall Jaroslav</v>
      </c>
      <c r="E52" s="82" t="str">
        <f>přihlášky!C10</f>
        <v>SDH Omlenice</v>
      </c>
      <c r="F52" s="143"/>
      <c r="G52" s="197"/>
    </row>
    <row r="53" spans="1:10" ht="16.5" customHeight="1" thickBot="1" x14ac:dyDescent="0.3">
      <c r="A53" s="231">
        <v>24</v>
      </c>
      <c r="B53" s="54">
        <v>1</v>
      </c>
      <c r="C53" s="54">
        <v>47</v>
      </c>
      <c r="D53" s="98" t="str">
        <f>IF(přihlášky!$F$75="X",přihlášky!$E$75,přihlášky!$H$75)</f>
        <v>Kryšpín Karel</v>
      </c>
      <c r="E53" s="81" t="str">
        <f>přihlášky!C11</f>
        <v>SDH Halámky</v>
      </c>
      <c r="F53" s="143"/>
      <c r="G53" s="197"/>
    </row>
    <row r="54" spans="1:10" ht="16.5" customHeight="1" thickBot="1" x14ac:dyDescent="0.3">
      <c r="A54" s="232"/>
      <c r="B54" s="55">
        <v>2</v>
      </c>
      <c r="C54" s="55">
        <v>48</v>
      </c>
      <c r="D54" s="53" t="str">
        <f>IF(přihlášky!$F$88="X",přihlášky!$E$88,přihlášky!$H$88)</f>
        <v>Švehla Marek</v>
      </c>
      <c r="E54" s="82" t="str">
        <f>přihlášky!C12</f>
        <v>SDH Hoštice u Volyně</v>
      </c>
      <c r="F54" s="143"/>
      <c r="G54" s="197"/>
      <c r="H54" s="225" t="s">
        <v>18</v>
      </c>
      <c r="I54" s="226"/>
      <c r="J54" s="227"/>
    </row>
    <row r="55" spans="1:10" ht="16.5" customHeight="1" thickBot="1" x14ac:dyDescent="0.3">
      <c r="A55" s="231">
        <v>25</v>
      </c>
      <c r="B55" s="54">
        <v>1</v>
      </c>
      <c r="C55" s="54">
        <v>49</v>
      </c>
      <c r="D55" s="98" t="str">
        <f>IF(přihlášky!$F$101="X",přihlášky!$E$101,přihlášky!$H$101)</f>
        <v>Dudlíček František</v>
      </c>
      <c r="E55" s="81" t="str">
        <f>přihlášky!C13</f>
        <v>SDH Dolní Bukovsko</v>
      </c>
      <c r="F55" s="233"/>
      <c r="G55" s="50"/>
      <c r="H55" s="228"/>
      <c r="I55" s="229"/>
      <c r="J55" s="230"/>
    </row>
    <row r="56" spans="1:10" ht="16.5" customHeight="1" thickBot="1" x14ac:dyDescent="0.3">
      <c r="A56" s="232"/>
      <c r="B56" s="55">
        <v>2</v>
      </c>
      <c r="C56" s="55">
        <v>50</v>
      </c>
      <c r="D56" s="53" t="str">
        <f>IF(přihlášky!$F$24="X",přihlášky!$E$24,přihlášky!$H$24)</f>
        <v>Bouška Ondřej</v>
      </c>
      <c r="E56" s="82" t="str">
        <f>přihlášky!C7</f>
        <v>SDH Strážkovice</v>
      </c>
      <c r="F56" s="233"/>
      <c r="G56" s="50"/>
      <c r="H56" s="83" t="s">
        <v>6</v>
      </c>
      <c r="I56" s="83" t="s">
        <v>2</v>
      </c>
      <c r="J56" s="83" t="s">
        <v>15</v>
      </c>
    </row>
    <row r="57" spans="1:10" ht="16.5" customHeight="1" x14ac:dyDescent="0.25">
      <c r="A57" s="231">
        <v>26</v>
      </c>
      <c r="B57" s="54">
        <v>1</v>
      </c>
      <c r="C57" s="54">
        <v>51</v>
      </c>
      <c r="D57" s="98" t="str">
        <f>IF(přihlášky!$F$37="X",přihlášky!$E$37,přihlášky!$H$37)</f>
        <v>Mareš Michal</v>
      </c>
      <c r="E57" s="81" t="str">
        <f>přihlášky!C8</f>
        <v>SDH Běleč</v>
      </c>
      <c r="F57" s="233"/>
      <c r="G57" s="50"/>
      <c r="H57" s="176">
        <v>1</v>
      </c>
      <c r="I57" s="170" t="str">
        <f>přihlášky!C7</f>
        <v>SDH Strážkovice</v>
      </c>
      <c r="J57" s="173"/>
    </row>
    <row r="58" spans="1:10" ht="16.5" customHeight="1" thickBot="1" x14ac:dyDescent="0.3">
      <c r="A58" s="232"/>
      <c r="B58" s="55">
        <v>2</v>
      </c>
      <c r="C58" s="55">
        <v>52</v>
      </c>
      <c r="D58" s="99" t="str">
        <f>IF(přihlášky!$F$50="X",přihlášky!$E$50,přihlášky!$H$50)</f>
        <v>Tomeček Jakub</v>
      </c>
      <c r="E58" s="82" t="str">
        <f>přihlášky!C9</f>
        <v>SDH Pikov</v>
      </c>
      <c r="F58" s="233"/>
      <c r="G58" s="50"/>
      <c r="H58" s="177">
        <v>2</v>
      </c>
      <c r="I58" s="171" t="str">
        <f>přihlášky!C8</f>
        <v>SDH Běleč</v>
      </c>
      <c r="J58" s="174"/>
    </row>
    <row r="59" spans="1:10" ht="16.5" customHeight="1" x14ac:dyDescent="0.25">
      <c r="A59" s="231">
        <v>27</v>
      </c>
      <c r="B59" s="54">
        <v>1</v>
      </c>
      <c r="C59" s="54">
        <v>53</v>
      </c>
      <c r="D59" s="98" t="str">
        <f>IF(přihlášky!$F$63="X",přihlášky!$E$63,přihlášky!$H$63)</f>
        <v>Outrata Pavel</v>
      </c>
      <c r="E59" s="81" t="str">
        <f>přihlášky!C10</f>
        <v>SDH Omlenice</v>
      </c>
      <c r="F59" s="233"/>
      <c r="G59" s="50"/>
      <c r="H59" s="177">
        <v>3</v>
      </c>
      <c r="I59" s="171" t="str">
        <f>přihlášky!C9</f>
        <v>SDH Pikov</v>
      </c>
      <c r="J59" s="174"/>
    </row>
    <row r="60" spans="1:10" ht="16.5" customHeight="1" thickBot="1" x14ac:dyDescent="0.3">
      <c r="A60" s="232"/>
      <c r="B60" s="55">
        <v>2</v>
      </c>
      <c r="C60" s="55">
        <v>54</v>
      </c>
      <c r="D60" s="53" t="str">
        <f>IF(přihlášky!$F$76="X",přihlášky!$E$76,přihlášky!$H$76)</f>
        <v>Prokeš Jan</v>
      </c>
      <c r="E60" s="82" t="str">
        <f>přihlášky!C11</f>
        <v>SDH Halámky</v>
      </c>
      <c r="F60" s="233"/>
      <c r="G60" s="50"/>
      <c r="H60" s="177">
        <v>4</v>
      </c>
      <c r="I60" s="171" t="str">
        <f>přihlášky!C10</f>
        <v>SDH Omlenice</v>
      </c>
      <c r="J60" s="174"/>
    </row>
    <row r="61" spans="1:10" ht="16.5" customHeight="1" x14ac:dyDescent="0.25">
      <c r="A61" s="231">
        <v>28</v>
      </c>
      <c r="B61" s="54">
        <v>1</v>
      </c>
      <c r="C61" s="54">
        <v>55</v>
      </c>
      <c r="D61" s="98" t="str">
        <f>IF(přihlášky!$F$89="X",přihlášky!$E$89,přihlášky!$H$89)</f>
        <v>Pěnča Milan</v>
      </c>
      <c r="E61" s="81" t="str">
        <f>přihlášky!C12</f>
        <v>SDH Hoštice u Volyně</v>
      </c>
      <c r="F61" s="233"/>
      <c r="G61" s="50"/>
      <c r="H61" s="177">
        <v>5</v>
      </c>
      <c r="I61" s="171" t="str">
        <f>přihlášky!C11</f>
        <v>SDH Halámky</v>
      </c>
      <c r="J61" s="174"/>
    </row>
    <row r="62" spans="1:10" ht="16.5" customHeight="1" thickBot="1" x14ac:dyDescent="0.3">
      <c r="A62" s="232"/>
      <c r="B62" s="55">
        <v>2</v>
      </c>
      <c r="C62" s="55">
        <v>56</v>
      </c>
      <c r="D62" s="53" t="str">
        <f>IF(přihlášky!$F$102="X",přihlášky!$E$102,přihlášky!$H$102)</f>
        <v>Nejedlý Filip</v>
      </c>
      <c r="E62" s="82" t="str">
        <f>přihlášky!C13</f>
        <v>SDH Dolní Bukovsko</v>
      </c>
      <c r="F62" s="233"/>
      <c r="G62" s="50"/>
      <c r="H62" s="177">
        <v>6</v>
      </c>
      <c r="I62" s="171" t="str">
        <f>přihlášky!C12</f>
        <v>SDH Hoštice u Volyně</v>
      </c>
      <c r="J62" s="174"/>
    </row>
    <row r="63" spans="1:10" ht="16.5" customHeight="1" thickBot="1" x14ac:dyDescent="0.3">
      <c r="A63" s="231">
        <v>29</v>
      </c>
      <c r="B63" s="54">
        <v>1</v>
      </c>
      <c r="C63" s="54">
        <v>57</v>
      </c>
      <c r="D63" s="98" t="str">
        <f>IF(přihlášky!$F$25="X",přihlášky!$E$25,přihlášky!$H$25)</f>
        <v>Řehout Richard</v>
      </c>
      <c r="E63" s="81" t="str">
        <f>přihlášky!C7</f>
        <v>SDH Strážkovice</v>
      </c>
      <c r="F63" s="52"/>
      <c r="G63" s="50"/>
      <c r="H63" s="178">
        <v>7</v>
      </c>
      <c r="I63" s="172" t="str">
        <f>přihlášky!C13</f>
        <v>SDH Dolní Bukovsko</v>
      </c>
      <c r="J63" s="175"/>
    </row>
    <row r="64" spans="1:10" ht="16.5" customHeight="1" thickBot="1" x14ac:dyDescent="0.3">
      <c r="A64" s="232"/>
      <c r="B64" s="55">
        <v>2</v>
      </c>
      <c r="C64" s="55">
        <v>58</v>
      </c>
      <c r="D64" s="53" t="str">
        <f>IF(přihlášky!$F$38="X",přihlášky!$E$38,přihlášky!$H$38)</f>
        <v>Javorský Jiří</v>
      </c>
      <c r="E64" s="82" t="str">
        <f>přihlášky!C8</f>
        <v>SDH Běleč</v>
      </c>
      <c r="F64" s="52"/>
      <c r="G64" s="50"/>
      <c r="H64" s="50"/>
      <c r="I64" s="62"/>
      <c r="J64" s="51"/>
    </row>
    <row r="65" spans="1:10" ht="16.5" customHeight="1" x14ac:dyDescent="0.25">
      <c r="A65" s="231">
        <v>30</v>
      </c>
      <c r="B65" s="54">
        <v>1</v>
      </c>
      <c r="C65" s="54">
        <v>59</v>
      </c>
      <c r="D65" s="98" t="str">
        <f>IF(přihlášky!$F$51="X",přihlášky!$E$51,přihlášky!$H$51)</f>
        <v>Pecinovský Petr</v>
      </c>
      <c r="E65" s="81" t="str">
        <f>přihlášky!C9</f>
        <v>SDH Pikov</v>
      </c>
      <c r="F65" s="52"/>
      <c r="G65" s="50"/>
      <c r="H65" s="50"/>
      <c r="I65" s="62"/>
      <c r="J65" s="51"/>
    </row>
    <row r="66" spans="1:10" ht="16.5" customHeight="1" thickBot="1" x14ac:dyDescent="0.3">
      <c r="A66" s="232"/>
      <c r="B66" s="55">
        <v>2</v>
      </c>
      <c r="C66" s="55">
        <v>60</v>
      </c>
      <c r="D66" s="53" t="str">
        <f>IF(přihlášky!$F$64="X",přihlášky!$E$64,přihlášky!$H$64)</f>
        <v>Křivský Tomáš</v>
      </c>
      <c r="E66" s="82" t="str">
        <f>přihlášky!C10</f>
        <v>SDH Omlenice</v>
      </c>
    </row>
    <row r="67" spans="1:10" ht="16.5" customHeight="1" x14ac:dyDescent="0.25">
      <c r="A67" s="231">
        <v>31</v>
      </c>
      <c r="B67" s="54">
        <v>1</v>
      </c>
      <c r="C67" s="54">
        <v>61</v>
      </c>
      <c r="D67" s="118" t="str">
        <f>IF(přihlášky!$F$77="X",přihlášky!$E$77,přihlášky!$H$77)</f>
        <v>Čáp Václav</v>
      </c>
      <c r="E67" s="81" t="str">
        <f>přihlášky!C11</f>
        <v>SDH Halámky</v>
      </c>
    </row>
    <row r="68" spans="1:10" ht="16.5" customHeight="1" thickBot="1" x14ac:dyDescent="0.3">
      <c r="A68" s="232"/>
      <c r="B68" s="55">
        <v>2</v>
      </c>
      <c r="C68" s="55">
        <v>62</v>
      </c>
      <c r="D68" s="53" t="str">
        <f>IF(přihlášky!$F$90="X",přihlášky!$E$90,přihlášky!$H$90)</f>
        <v>Habich Jiří</v>
      </c>
      <c r="E68" s="82" t="str">
        <f>přihlášky!C12</f>
        <v>SDH Hoštice u Volyně</v>
      </c>
    </row>
    <row r="69" spans="1:10" ht="16.5" customHeight="1" x14ac:dyDescent="0.25">
      <c r="A69" s="231">
        <v>32</v>
      </c>
      <c r="B69" s="54">
        <v>1</v>
      </c>
      <c r="C69" s="54">
        <v>63</v>
      </c>
      <c r="D69" s="98" t="str">
        <f>IF(přihlášky!$F$103="X",přihlášky!$E$103,přihlášky!$H$103)</f>
        <v>Chochol Filip</v>
      </c>
      <c r="E69" s="81" t="str">
        <f>přihlášky!C13</f>
        <v>SDH Dolní Bukovsko</v>
      </c>
    </row>
    <row r="70" spans="1:10" ht="16.5" customHeight="1" thickBot="1" x14ac:dyDescent="0.3">
      <c r="A70" s="232"/>
      <c r="B70" s="55">
        <v>2</v>
      </c>
      <c r="C70" s="55">
        <v>64</v>
      </c>
      <c r="D70" s="53" t="str">
        <f>IF(přihlášky!$F$26="X",přihlášky!$E$26,přihlášky!$H$26)</f>
        <v>Podroužek Luboš</v>
      </c>
      <c r="E70" s="82" t="str">
        <f>přihlášky!C7</f>
        <v>SDH Strážkovice</v>
      </c>
    </row>
    <row r="71" spans="1:10" ht="16.5" customHeight="1" x14ac:dyDescent="0.25">
      <c r="A71" s="231">
        <v>33</v>
      </c>
      <c r="B71" s="54">
        <v>1</v>
      </c>
      <c r="C71" s="54">
        <v>65</v>
      </c>
      <c r="D71" s="98" t="str">
        <f>IF(přihlášky!$F$39="X",přihlášky!$E$39,přihlášky!$H$39)</f>
        <v>Nestartuje</v>
      </c>
      <c r="E71" s="81" t="str">
        <f>přihlášky!C8</f>
        <v>SDH Běleč</v>
      </c>
    </row>
    <row r="72" spans="1:10" ht="16.5" customHeight="1" thickBot="1" x14ac:dyDescent="0.3">
      <c r="A72" s="232"/>
      <c r="B72" s="55">
        <v>2</v>
      </c>
      <c r="C72" s="55">
        <v>66</v>
      </c>
      <c r="D72" s="53" t="str">
        <f>IF(přihlášky!$F$52="X",přihlášky!$E$52,přihlášky!$H$52)</f>
        <v>Tejnar Luboš</v>
      </c>
      <c r="E72" s="82" t="str">
        <f>přihlášky!C9</f>
        <v>SDH Pikov</v>
      </c>
    </row>
    <row r="73" spans="1:10" ht="16.5" customHeight="1" x14ac:dyDescent="0.25">
      <c r="A73" s="231">
        <v>34</v>
      </c>
      <c r="B73" s="54">
        <v>1</v>
      </c>
      <c r="C73" s="54">
        <v>67</v>
      </c>
      <c r="D73" s="98">
        <f>IF(přihlášky!$F$65="X",přihlášky!$E$65,přihlášky!$H$65)</f>
        <v>0</v>
      </c>
      <c r="E73" s="81" t="str">
        <f>přihlášky!C10</f>
        <v>SDH Omlenice</v>
      </c>
    </row>
    <row r="74" spans="1:10" ht="16.5" customHeight="1" thickBot="1" x14ac:dyDescent="0.3">
      <c r="A74" s="232"/>
      <c r="B74" s="55">
        <v>2</v>
      </c>
      <c r="C74" s="55">
        <v>68</v>
      </c>
      <c r="D74" s="53" t="str">
        <f>IF(přihlášky!$F$78="X",přihlášky!$E$78,přihlášky!$H$78)</f>
        <v>Belanský Petr</v>
      </c>
      <c r="E74" s="82" t="str">
        <f>přihlášky!C11</f>
        <v>SDH Halámky</v>
      </c>
    </row>
    <row r="75" spans="1:10" ht="16.5" customHeight="1" x14ac:dyDescent="0.25">
      <c r="A75" s="231">
        <v>35</v>
      </c>
      <c r="B75" s="54">
        <v>1</v>
      </c>
      <c r="C75" s="54">
        <v>69</v>
      </c>
      <c r="D75" s="98" t="str">
        <f>IF(přihlášky!$F$91="X",přihlášky!$E$91,přihlášky!$H$91)</f>
        <v>Cikhart</v>
      </c>
      <c r="E75" s="81" t="str">
        <f>přihlášky!C12</f>
        <v>SDH Hoštice u Volyně</v>
      </c>
    </row>
    <row r="76" spans="1:10" ht="16.5" customHeight="1" thickBot="1" x14ac:dyDescent="0.3">
      <c r="A76" s="232"/>
      <c r="B76" s="55">
        <v>2</v>
      </c>
      <c r="C76" s="55">
        <v>70</v>
      </c>
      <c r="D76" s="53">
        <f>IF(přihlášky!$F$104="X",přihlášky!$E$104,přihlášky!$H$104)</f>
        <v>0</v>
      </c>
      <c r="E76" s="82" t="str">
        <f>přihlášky!C13</f>
        <v>SDH Dolní Bukovsko</v>
      </c>
    </row>
    <row r="77" spans="1:10" ht="16.5" customHeight="1" x14ac:dyDescent="0.25">
      <c r="A77" s="225" t="s">
        <v>12</v>
      </c>
      <c r="B77" s="226"/>
      <c r="C77" s="226"/>
      <c r="D77" s="226"/>
      <c r="E77" s="227"/>
      <c r="F77" s="52"/>
      <c r="G77" s="52"/>
      <c r="H77" s="52"/>
      <c r="I77" s="52"/>
      <c r="J77" s="52"/>
    </row>
    <row r="78" spans="1:10" ht="16.5" customHeight="1" thickBot="1" x14ac:dyDescent="0.3">
      <c r="A78" s="228"/>
      <c r="B78" s="229"/>
      <c r="C78" s="229"/>
      <c r="D78" s="229"/>
      <c r="E78" s="230"/>
      <c r="F78" s="52"/>
      <c r="G78" s="52"/>
      <c r="H78" s="52"/>
      <c r="I78" s="52"/>
      <c r="J78" s="52"/>
    </row>
    <row r="79" spans="1:10" ht="48" customHeight="1" thickBot="1" x14ac:dyDescent="0.3">
      <c r="A79" s="21" t="s">
        <v>10</v>
      </c>
      <c r="B79" s="22" t="s">
        <v>9</v>
      </c>
      <c r="C79" s="23" t="s">
        <v>6</v>
      </c>
      <c r="D79" s="23" t="s">
        <v>0</v>
      </c>
      <c r="E79" s="23" t="s">
        <v>2</v>
      </c>
      <c r="F79" s="52"/>
      <c r="G79" s="52"/>
      <c r="H79" s="50"/>
      <c r="I79" s="50"/>
      <c r="J79" s="50"/>
    </row>
    <row r="80" spans="1:10" ht="16.5" customHeight="1" x14ac:dyDescent="0.3">
      <c r="A80" s="231">
        <v>1</v>
      </c>
      <c r="B80" s="100">
        <v>2</v>
      </c>
      <c r="C80" s="100">
        <v>1</v>
      </c>
      <c r="D80" s="116" t="str">
        <f>IF(přihlášky!$F$17="X",přihlášky!$E$17,přihlášky!H93)</f>
        <v>Klečka Jaroslav</v>
      </c>
      <c r="E80" s="81" t="str">
        <f>přihlášky!C7</f>
        <v>SDH Strážkovice</v>
      </c>
      <c r="F80" s="52"/>
      <c r="G80" s="50"/>
      <c r="H80" s="50"/>
      <c r="I80" s="62"/>
      <c r="J80" s="51"/>
    </row>
    <row r="81" spans="1:10" ht="16.5" customHeight="1" thickBot="1" x14ac:dyDescent="0.35">
      <c r="A81" s="232"/>
      <c r="B81" s="15">
        <v>1</v>
      </c>
      <c r="C81" s="15">
        <v>2</v>
      </c>
      <c r="D81" s="117" t="str">
        <f>IF(přihlášky!$F$30="X",přihlášky!$E$30,přihlášky!$H$30)</f>
        <v>Břenda Roman</v>
      </c>
      <c r="E81" s="82" t="str">
        <f>přihlášky!C8</f>
        <v>SDH Běleč</v>
      </c>
      <c r="F81" s="52"/>
      <c r="G81" s="50"/>
      <c r="H81" s="50"/>
      <c r="I81" s="62"/>
      <c r="J81" s="51"/>
    </row>
    <row r="82" spans="1:10" ht="16.5" customHeight="1" x14ac:dyDescent="0.3">
      <c r="A82" s="231">
        <v>2</v>
      </c>
      <c r="B82" s="100">
        <v>2</v>
      </c>
      <c r="C82" s="100">
        <v>3</v>
      </c>
      <c r="D82" s="116" t="str">
        <f>IF(přihlášky!$F$43="X",přihlášky!$E$43,přihlášky!$H$43)</f>
        <v>Hách Štěpán</v>
      </c>
      <c r="E82" s="81" t="str">
        <f>přihlášky!C9</f>
        <v>SDH Pikov</v>
      </c>
      <c r="F82" s="52"/>
      <c r="G82" s="50"/>
      <c r="H82" s="50"/>
      <c r="I82" s="62"/>
      <c r="J82" s="51"/>
    </row>
    <row r="83" spans="1:10" ht="16.5" customHeight="1" thickBot="1" x14ac:dyDescent="0.35">
      <c r="A83" s="232"/>
      <c r="B83" s="15">
        <v>1</v>
      </c>
      <c r="C83" s="15">
        <v>4</v>
      </c>
      <c r="D83" s="117" t="str">
        <f>IF(přihlášky!$F$56="X",přihlášky!$E$56,přihlášky!$H$56)</f>
        <v>Outrata Lukáš</v>
      </c>
      <c r="E83" s="82" t="str">
        <f>přihlášky!C10</f>
        <v>SDH Omlenice</v>
      </c>
      <c r="F83" s="52"/>
      <c r="G83" s="50"/>
      <c r="H83" s="50"/>
      <c r="I83" s="62"/>
      <c r="J83" s="51"/>
    </row>
    <row r="84" spans="1:10" ht="16.5" customHeight="1" x14ac:dyDescent="0.3">
      <c r="A84" s="231">
        <v>3</v>
      </c>
      <c r="B84" s="100">
        <v>2</v>
      </c>
      <c r="C84" s="100">
        <v>5</v>
      </c>
      <c r="D84" s="116" t="str">
        <f>IF(přihlášky!$F$69="X",přihlášky!$E$69,přihlášky!$H$69)</f>
        <v>Mandát Martin</v>
      </c>
      <c r="E84" s="81" t="str">
        <f>přihlášky!C11</f>
        <v>SDH Halámky</v>
      </c>
      <c r="F84" s="52"/>
      <c r="G84" s="50"/>
      <c r="H84" s="50"/>
      <c r="I84" s="62"/>
      <c r="J84" s="51"/>
    </row>
    <row r="85" spans="1:10" ht="16.5" customHeight="1" thickBot="1" x14ac:dyDescent="0.35">
      <c r="A85" s="232"/>
      <c r="B85" s="15">
        <v>1</v>
      </c>
      <c r="C85" s="15">
        <v>6</v>
      </c>
      <c r="D85" s="117" t="str">
        <f>IF(přihlášky!$F$82="X",přihlášky!$E$82,přihlášky!$H$82)</f>
        <v>Kašák Josef</v>
      </c>
      <c r="E85" s="82" t="str">
        <f>přihlášky!C12</f>
        <v>SDH Hoštice u Volyně</v>
      </c>
      <c r="F85" s="52"/>
      <c r="G85" s="50"/>
      <c r="H85" s="50"/>
      <c r="I85" s="62"/>
      <c r="J85" s="51"/>
    </row>
    <row r="86" spans="1:10" ht="16.5" customHeight="1" x14ac:dyDescent="0.3">
      <c r="A86" s="231">
        <v>4</v>
      </c>
      <c r="B86" s="100">
        <v>2</v>
      </c>
      <c r="C86" s="100">
        <v>7</v>
      </c>
      <c r="D86" s="116" t="str">
        <f>IF(přihlášky!$F$95="X",přihlášky!$E$95,přihlášky!$H$95)</f>
        <v>Dudlíček Štěpán</v>
      </c>
      <c r="E86" s="81" t="str">
        <f>přihlášky!C13</f>
        <v>SDH Dolní Bukovsko</v>
      </c>
      <c r="F86" s="52"/>
      <c r="G86" s="50"/>
      <c r="H86" s="50"/>
      <c r="I86" s="62"/>
      <c r="J86" s="51"/>
    </row>
    <row r="87" spans="1:10" ht="16.5" customHeight="1" thickBot="1" x14ac:dyDescent="0.35">
      <c r="A87" s="232"/>
      <c r="B87" s="15">
        <v>1</v>
      </c>
      <c r="C87" s="15">
        <v>8</v>
      </c>
      <c r="D87" s="117" t="str">
        <f>IF(přihlášky!$F$18="X",přihlášky!$E$18,přihlášky!H94)</f>
        <v>Sak Bohumil</v>
      </c>
      <c r="E87" s="82" t="str">
        <f>přihlášky!C7</f>
        <v>SDH Strážkovice</v>
      </c>
      <c r="F87" s="52"/>
      <c r="G87" s="50"/>
      <c r="H87" s="50"/>
      <c r="I87" s="62"/>
      <c r="J87" s="51"/>
    </row>
    <row r="88" spans="1:10" ht="16.5" customHeight="1" x14ac:dyDescent="0.3">
      <c r="A88" s="231">
        <v>5</v>
      </c>
      <c r="B88" s="100">
        <v>2</v>
      </c>
      <c r="C88" s="100">
        <v>9</v>
      </c>
      <c r="D88" s="116" t="str">
        <f>IF(přihlášky!$F$31="X",přihlášky!$E$31,přihlášky!$H$31)</f>
        <v>Píha Jan</v>
      </c>
      <c r="E88" s="81" t="str">
        <f>přihlášky!C8</f>
        <v>SDH Běleč</v>
      </c>
      <c r="F88" s="52"/>
      <c r="G88" s="52"/>
      <c r="H88" s="50"/>
      <c r="I88" s="50"/>
      <c r="J88" s="50"/>
    </row>
    <row r="89" spans="1:10" ht="16.5" customHeight="1" thickBot="1" x14ac:dyDescent="0.35">
      <c r="A89" s="232"/>
      <c r="B89" s="15">
        <v>1</v>
      </c>
      <c r="C89" s="15">
        <v>10</v>
      </c>
      <c r="D89" s="117" t="str">
        <f>IF(přihlášky!$F$44="X",přihlášky!$E$44,přihlášky!$H$44)</f>
        <v>Kopecký Jan</v>
      </c>
      <c r="E89" s="82" t="str">
        <f>přihlášky!C9</f>
        <v>SDH Pikov</v>
      </c>
      <c r="F89" s="52"/>
      <c r="G89" s="50"/>
      <c r="H89" s="50"/>
      <c r="I89" s="62"/>
      <c r="J89" s="51"/>
    </row>
    <row r="90" spans="1:10" ht="16.5" customHeight="1" x14ac:dyDescent="0.3">
      <c r="A90" s="231">
        <v>6</v>
      </c>
      <c r="B90" s="100">
        <v>2</v>
      </c>
      <c r="C90" s="100">
        <v>11</v>
      </c>
      <c r="D90" s="116" t="str">
        <f>IF(přihlášky!$F$57="X",přihlášky!$E$57,přihlášky!$H$57)</f>
        <v>Fučík Jan</v>
      </c>
      <c r="E90" s="81" t="str">
        <f>přihlášky!C10</f>
        <v>SDH Omlenice</v>
      </c>
      <c r="F90" s="52"/>
      <c r="G90" s="50"/>
      <c r="H90" s="50"/>
      <c r="I90" s="62"/>
      <c r="J90" s="51"/>
    </row>
    <row r="91" spans="1:10" ht="16.5" customHeight="1" thickBot="1" x14ac:dyDescent="0.35">
      <c r="A91" s="232"/>
      <c r="B91" s="15">
        <v>1</v>
      </c>
      <c r="C91" s="15">
        <v>12</v>
      </c>
      <c r="D91" s="117" t="str">
        <f>IF(přihlášky!$F$70="X",přihlášky!$E$70,přihlášky!$H$70)</f>
        <v>Šustr Ondřej</v>
      </c>
      <c r="E91" s="82" t="str">
        <f>přihlášky!C11</f>
        <v>SDH Halámky</v>
      </c>
      <c r="F91" s="52"/>
      <c r="G91" s="50"/>
      <c r="H91" s="50"/>
      <c r="I91" s="62"/>
      <c r="J91" s="51"/>
    </row>
    <row r="92" spans="1:10" ht="16.5" customHeight="1" x14ac:dyDescent="0.3">
      <c r="A92" s="231">
        <v>7</v>
      </c>
      <c r="B92" s="100">
        <v>2</v>
      </c>
      <c r="C92" s="100">
        <v>13</v>
      </c>
      <c r="D92" s="116" t="str">
        <f>IF(přihlášky!$F$83="X",přihlášky!$E$83,přihlášky!$H$83)</f>
        <v>Cikhart Petr</v>
      </c>
      <c r="E92" s="81" t="str">
        <f>přihlášky!C12</f>
        <v>SDH Hoštice u Volyně</v>
      </c>
      <c r="F92" s="52"/>
      <c r="G92" s="50"/>
      <c r="H92" s="50"/>
      <c r="I92" s="62"/>
      <c r="J92" s="51"/>
    </row>
    <row r="93" spans="1:10" ht="16.5" customHeight="1" thickBot="1" x14ac:dyDescent="0.35">
      <c r="A93" s="232"/>
      <c r="B93" s="15">
        <v>1</v>
      </c>
      <c r="C93" s="15">
        <v>14</v>
      </c>
      <c r="D93" s="117" t="str">
        <f>IF(přihlášky!$F$96="X",přihlášky!$E$96,přihlášky!$H$96)</f>
        <v>Vondra Josef</v>
      </c>
      <c r="E93" s="82" t="str">
        <f>přihlášky!C13</f>
        <v>SDH Dolní Bukovsko</v>
      </c>
      <c r="F93" s="52"/>
      <c r="G93" s="50"/>
      <c r="H93" s="50"/>
      <c r="I93" s="62"/>
      <c r="J93" s="51"/>
    </row>
    <row r="94" spans="1:10" ht="16.5" customHeight="1" x14ac:dyDescent="0.3">
      <c r="A94" s="231">
        <v>8</v>
      </c>
      <c r="B94" s="100">
        <v>2</v>
      </c>
      <c r="C94" s="100">
        <v>15</v>
      </c>
      <c r="D94" s="116" t="str">
        <f>IF(přihlášky!$F$19="X",přihlášky!$E$19,přihlášky!$H$19)</f>
        <v>Herda Jan</v>
      </c>
      <c r="E94" s="81" t="str">
        <f>přihlášky!C7</f>
        <v>SDH Strážkovice</v>
      </c>
      <c r="F94" s="52"/>
      <c r="G94" s="50"/>
      <c r="H94" s="50"/>
      <c r="I94" s="62"/>
      <c r="J94" s="51"/>
    </row>
    <row r="95" spans="1:10" ht="16.5" customHeight="1" thickBot="1" x14ac:dyDescent="0.35">
      <c r="A95" s="232"/>
      <c r="B95" s="15">
        <v>1</v>
      </c>
      <c r="C95" s="15">
        <v>16</v>
      </c>
      <c r="D95" s="117" t="str">
        <f>IF(přihlášky!$F$32="X",přihlášky!$E$32,přihlášky!$H$32)</f>
        <v>Fiala Michal</v>
      </c>
      <c r="E95" s="82" t="str">
        <f>přihlášky!C8</f>
        <v>SDH Běleč</v>
      </c>
      <c r="F95" s="52"/>
      <c r="G95" s="50"/>
      <c r="H95" s="50"/>
      <c r="I95" s="62"/>
      <c r="J95" s="51"/>
    </row>
    <row r="96" spans="1:10" ht="16.5" customHeight="1" x14ac:dyDescent="0.3">
      <c r="A96" s="231">
        <v>9</v>
      </c>
      <c r="B96" s="100">
        <v>2</v>
      </c>
      <c r="C96" s="100">
        <v>17</v>
      </c>
      <c r="D96" s="116" t="str">
        <f>IF(přihlášky!$F$45="X",přihlášky!$E$45,přihlášky!$H$45)</f>
        <v>Holub Jaroslav</v>
      </c>
      <c r="E96" s="81" t="str">
        <f>přihlášky!C9</f>
        <v>SDH Pikov</v>
      </c>
      <c r="F96" s="52"/>
      <c r="G96" s="50"/>
      <c r="H96" s="50"/>
      <c r="I96" s="62"/>
      <c r="J96" s="51"/>
    </row>
    <row r="97" spans="1:5" ht="16.5" customHeight="1" thickBot="1" x14ac:dyDescent="0.35">
      <c r="A97" s="232"/>
      <c r="B97" s="15">
        <v>1</v>
      </c>
      <c r="C97" s="15">
        <v>18</v>
      </c>
      <c r="D97" s="117" t="str">
        <f>IF(přihlášky!$F$58="X",přihlášky!$E$58,přihlášky!$H$58)</f>
        <v>Dominik Pavel</v>
      </c>
      <c r="E97" s="82" t="str">
        <f>přihlášky!C10</f>
        <v>SDH Omlenice</v>
      </c>
    </row>
    <row r="98" spans="1:5" ht="16.5" customHeight="1" x14ac:dyDescent="0.3">
      <c r="A98" s="231">
        <v>10</v>
      </c>
      <c r="B98" s="100">
        <v>2</v>
      </c>
      <c r="C98" s="100">
        <v>19</v>
      </c>
      <c r="D98" s="116" t="str">
        <f>IF(přihlášky!$F$71="X",přihlášky!$E$71,přihlášky!$H$71)</f>
        <v>Dvořák David</v>
      </c>
      <c r="E98" s="81" t="str">
        <f>přihlášky!C11</f>
        <v>SDH Halámky</v>
      </c>
    </row>
    <row r="99" spans="1:5" ht="16.5" customHeight="1" thickBot="1" x14ac:dyDescent="0.35">
      <c r="A99" s="232"/>
      <c r="B99" s="15">
        <v>1</v>
      </c>
      <c r="C99" s="15">
        <v>20</v>
      </c>
      <c r="D99" s="117" t="str">
        <f>IF(přihlášky!$F$84="X",přihlášky!$E$84,přihlášky!$H$84)</f>
        <v>Kašák Václav</v>
      </c>
      <c r="E99" s="82" t="str">
        <f>přihlášky!C12</f>
        <v>SDH Hoštice u Volyně</v>
      </c>
    </row>
    <row r="100" spans="1:5" ht="16.5" customHeight="1" x14ac:dyDescent="0.3">
      <c r="A100" s="231">
        <v>11</v>
      </c>
      <c r="B100" s="100">
        <v>2</v>
      </c>
      <c r="C100" s="100">
        <v>21</v>
      </c>
      <c r="D100" s="116" t="str">
        <f>IF(přihlášky!$F$97="X",přihlášky!$E$97,přihlášky!$H$97)</f>
        <v>Koudelka Jakub</v>
      </c>
      <c r="E100" s="81" t="str">
        <f>přihlášky!C13</f>
        <v>SDH Dolní Bukovsko</v>
      </c>
    </row>
    <row r="101" spans="1:5" ht="16.5" customHeight="1" thickBot="1" x14ac:dyDescent="0.35">
      <c r="A101" s="232"/>
      <c r="B101" s="15">
        <v>1</v>
      </c>
      <c r="C101" s="15">
        <v>22</v>
      </c>
      <c r="D101" s="117" t="str">
        <f>IF(přihlášky!$F$20="X",přihlášky!$E$20,přihlášky!$H$20)</f>
        <v>Völfel David</v>
      </c>
      <c r="E101" s="82" t="str">
        <f>přihlášky!C7</f>
        <v>SDH Strážkovice</v>
      </c>
    </row>
    <row r="102" spans="1:5" ht="16.5" customHeight="1" x14ac:dyDescent="0.3">
      <c r="A102" s="231">
        <v>12</v>
      </c>
      <c r="B102" s="100">
        <v>2</v>
      </c>
      <c r="C102" s="100">
        <v>23</v>
      </c>
      <c r="D102" s="116" t="str">
        <f>IF(přihlášky!$F$33="X",přihlášky!$E$33,přihlášky!$H$33)</f>
        <v>Podhradský Jan</v>
      </c>
      <c r="E102" s="81" t="str">
        <f>přihlášky!C8</f>
        <v>SDH Běleč</v>
      </c>
    </row>
    <row r="103" spans="1:5" ht="16.5" customHeight="1" thickBot="1" x14ac:dyDescent="0.35">
      <c r="A103" s="232"/>
      <c r="B103" s="15">
        <v>1</v>
      </c>
      <c r="C103" s="15">
        <v>24</v>
      </c>
      <c r="D103" s="117" t="str">
        <f>IF(přihlášky!$F$46="X",přihlášky!$E$46,přihlášky!$H$46)</f>
        <v>Vavřík Jan</v>
      </c>
      <c r="E103" s="82" t="str">
        <f>přihlášky!C9</f>
        <v>SDH Pikov</v>
      </c>
    </row>
    <row r="104" spans="1:5" ht="16.5" customHeight="1" x14ac:dyDescent="0.3">
      <c r="A104" s="231">
        <v>13</v>
      </c>
      <c r="B104" s="100">
        <v>2</v>
      </c>
      <c r="C104" s="100">
        <v>25</v>
      </c>
      <c r="D104" s="116" t="str">
        <f>IF(přihlášky!$F$59="X",přihlášky!$E$59,přihlášky!$H$59)</f>
        <v>Zárybnický Bohuslav</v>
      </c>
      <c r="E104" s="81" t="str">
        <f>přihlášky!C10</f>
        <v>SDH Omlenice</v>
      </c>
    </row>
    <row r="105" spans="1:5" ht="16.5" customHeight="1" thickBot="1" x14ac:dyDescent="0.35">
      <c r="A105" s="232"/>
      <c r="B105" s="15">
        <v>1</v>
      </c>
      <c r="C105" s="15">
        <v>26</v>
      </c>
      <c r="D105" s="117" t="str">
        <f>IF(přihlášky!$F$72="X",přihlášky!$E$72,přihlášky!$H$72)</f>
        <v>Hadač Miroslav</v>
      </c>
      <c r="E105" s="82" t="str">
        <f>přihlášky!C11</f>
        <v>SDH Halámky</v>
      </c>
    </row>
    <row r="106" spans="1:5" ht="16.5" customHeight="1" x14ac:dyDescent="0.3">
      <c r="A106" s="231">
        <v>14</v>
      </c>
      <c r="B106" s="100">
        <v>2</v>
      </c>
      <c r="C106" s="100">
        <v>27</v>
      </c>
      <c r="D106" s="116" t="str">
        <f>IF(přihlášky!$F$85="X",přihlášky!$E$85,přihlášky!$H$85)</f>
        <v>Pěnča Ivan</v>
      </c>
      <c r="E106" s="81" t="str">
        <f>přihlášky!C12</f>
        <v>SDH Hoštice u Volyně</v>
      </c>
    </row>
    <row r="107" spans="1:5" ht="16.5" customHeight="1" thickBot="1" x14ac:dyDescent="0.35">
      <c r="A107" s="232"/>
      <c r="B107" s="15">
        <v>1</v>
      </c>
      <c r="C107" s="15">
        <v>28</v>
      </c>
      <c r="D107" s="117" t="str">
        <f>IF(přihlášky!$F$98="X",přihlášky!$E$98,přihlášky!$H$98)</f>
        <v>Hrdlička Dominik</v>
      </c>
      <c r="E107" s="82" t="str">
        <f>přihlášky!C13</f>
        <v>SDH Dolní Bukovsko</v>
      </c>
    </row>
    <row r="108" spans="1:5" ht="16.5" customHeight="1" x14ac:dyDescent="0.3">
      <c r="A108" s="231">
        <v>15</v>
      </c>
      <c r="B108" s="100">
        <v>2</v>
      </c>
      <c r="C108" s="100">
        <v>29</v>
      </c>
      <c r="D108" s="116" t="str">
        <f>IF(přihlášky!$F$21="X",přihlášky!$E$21,přihlášky!$H$21)</f>
        <v>Nýdl Jakub</v>
      </c>
      <c r="E108" s="81" t="str">
        <f>přihlášky!C7</f>
        <v>SDH Strážkovice</v>
      </c>
    </row>
    <row r="109" spans="1:5" ht="16.5" customHeight="1" thickBot="1" x14ac:dyDescent="0.35">
      <c r="A109" s="232"/>
      <c r="B109" s="15">
        <v>1</v>
      </c>
      <c r="C109" s="15">
        <v>30</v>
      </c>
      <c r="D109" s="117" t="str">
        <f>IF(přihlášky!$F$34="X",přihlášky!$E$34,přihlášky!$H$34)</f>
        <v>Břenda Lukáš</v>
      </c>
      <c r="E109" s="82" t="str">
        <f>přihlášky!C8</f>
        <v>SDH Běleč</v>
      </c>
    </row>
    <row r="110" spans="1:5" ht="16.5" customHeight="1" x14ac:dyDescent="0.3">
      <c r="A110" s="231">
        <v>16</v>
      </c>
      <c r="B110" s="100">
        <v>2</v>
      </c>
      <c r="C110" s="100">
        <v>31</v>
      </c>
      <c r="D110" s="116" t="str">
        <f>IF(přihlášky!$F$47="X",přihlášky!$E$47,přihlášky!$H$47)</f>
        <v>Novák Dominik</v>
      </c>
      <c r="E110" s="81" t="str">
        <f>přihlášky!C9</f>
        <v>SDH Pikov</v>
      </c>
    </row>
    <row r="111" spans="1:5" ht="16.5" customHeight="1" thickBot="1" x14ac:dyDescent="0.35">
      <c r="A111" s="232"/>
      <c r="B111" s="15">
        <v>1</v>
      </c>
      <c r="C111" s="15">
        <v>32</v>
      </c>
      <c r="D111" s="117" t="str">
        <f>IF(přihlášky!$F$60="X",přihlášky!$E$60,přihlášky!$H$60)</f>
        <v>Čížek David</v>
      </c>
      <c r="E111" s="82" t="str">
        <f>přihlášky!C10</f>
        <v>SDH Omlenice</v>
      </c>
    </row>
    <row r="112" spans="1:5" ht="16.5" customHeight="1" x14ac:dyDescent="0.3">
      <c r="A112" s="231">
        <v>17</v>
      </c>
      <c r="B112" s="100">
        <v>2</v>
      </c>
      <c r="C112" s="100">
        <v>33</v>
      </c>
      <c r="D112" s="116" t="str">
        <f>IF(přihlášky!$F$73="X",přihlášky!$E$73,přihlášky!$H$73)</f>
        <v>Prokeš David</v>
      </c>
      <c r="E112" s="81" t="str">
        <f>přihlášky!C11</f>
        <v>SDH Halámky</v>
      </c>
    </row>
    <row r="113" spans="1:5" ht="16.5" customHeight="1" thickBot="1" x14ac:dyDescent="0.35">
      <c r="A113" s="232"/>
      <c r="B113" s="15">
        <v>1</v>
      </c>
      <c r="C113" s="15">
        <v>34</v>
      </c>
      <c r="D113" s="117" t="str">
        <f>IF(přihlášky!$F$86="X",přihlášky!$E$86,přihlášky!$H$86)</f>
        <v>Janoušek Jakub</v>
      </c>
      <c r="E113" s="82" t="str">
        <f>přihlášky!C12</f>
        <v>SDH Hoštice u Volyně</v>
      </c>
    </row>
    <row r="114" spans="1:5" ht="16.5" customHeight="1" x14ac:dyDescent="0.3">
      <c r="A114" s="231">
        <v>18</v>
      </c>
      <c r="B114" s="100">
        <v>2</v>
      </c>
      <c r="C114" s="100">
        <v>35</v>
      </c>
      <c r="D114" s="116" t="str">
        <f>IF(přihlášky!$F$99="X",přihlášky!$E$99,přihlášky!$H$99)</f>
        <v>Hrdlička Jan</v>
      </c>
      <c r="E114" s="81" t="str">
        <f>přihlášky!C13</f>
        <v>SDH Dolní Bukovsko</v>
      </c>
    </row>
    <row r="115" spans="1:5" ht="16.5" customHeight="1" thickBot="1" x14ac:dyDescent="0.35">
      <c r="A115" s="232"/>
      <c r="B115" s="15">
        <v>1</v>
      </c>
      <c r="C115" s="15">
        <v>36</v>
      </c>
      <c r="D115" s="117" t="str">
        <f>IF(přihlášky!$F$22="X",přihlášky!$E$22,přihlášky!$H$22)</f>
        <v>Veselý Jiří</v>
      </c>
      <c r="E115" s="82" t="str">
        <f>přihlášky!C7</f>
        <v>SDH Strážkovice</v>
      </c>
    </row>
    <row r="116" spans="1:5" ht="16.5" customHeight="1" x14ac:dyDescent="0.25">
      <c r="A116" s="225" t="s">
        <v>12</v>
      </c>
      <c r="B116" s="226"/>
      <c r="C116" s="226"/>
      <c r="D116" s="226"/>
      <c r="E116" s="227"/>
    </row>
    <row r="117" spans="1:5" ht="16.5" customHeight="1" thickBot="1" x14ac:dyDescent="0.3">
      <c r="A117" s="228"/>
      <c r="B117" s="229"/>
      <c r="C117" s="229"/>
      <c r="D117" s="229"/>
      <c r="E117" s="230"/>
    </row>
    <row r="118" spans="1:5" ht="48" customHeight="1" thickBot="1" x14ac:dyDescent="0.3">
      <c r="A118" s="21" t="s">
        <v>10</v>
      </c>
      <c r="B118" s="22" t="s">
        <v>9</v>
      </c>
      <c r="C118" s="23" t="s">
        <v>6</v>
      </c>
      <c r="D118" s="23" t="s">
        <v>0</v>
      </c>
      <c r="E118" s="23" t="s">
        <v>2</v>
      </c>
    </row>
    <row r="119" spans="1:5" ht="16.5" customHeight="1" x14ac:dyDescent="0.3">
      <c r="A119" s="231">
        <v>19</v>
      </c>
      <c r="B119" s="100">
        <v>2</v>
      </c>
      <c r="C119" s="100">
        <v>37</v>
      </c>
      <c r="D119" s="116" t="str">
        <f>IF(přihlášky!$F$35="X",přihlášky!$E$35,přihlášky!$H$35)</f>
        <v>Podhradský Josef</v>
      </c>
      <c r="E119" s="81" t="str">
        <f>přihlášky!C8</f>
        <v>SDH Běleč</v>
      </c>
    </row>
    <row r="120" spans="1:5" ht="16.5" customHeight="1" thickBot="1" x14ac:dyDescent="0.35">
      <c r="A120" s="232"/>
      <c r="B120" s="15">
        <v>1</v>
      </c>
      <c r="C120" s="15">
        <v>38</v>
      </c>
      <c r="D120" s="53" t="str">
        <f>IF(přihlášky!$F$48="X",přihlášky!$E$48,přihlášky!$H$48)</f>
        <v>Šitner Jaroslav</v>
      </c>
      <c r="E120" s="82" t="str">
        <f>přihlášky!C9</f>
        <v>SDH Pikov</v>
      </c>
    </row>
    <row r="121" spans="1:5" ht="16.5" customHeight="1" x14ac:dyDescent="0.3">
      <c r="A121" s="231">
        <v>20</v>
      </c>
      <c r="B121" s="100">
        <v>2</v>
      </c>
      <c r="C121" s="100">
        <v>39</v>
      </c>
      <c r="D121" s="98" t="str">
        <f>IF(přihlášky!$F$61="X",přihlášky!$E$61,přihlášky!$H$61)</f>
        <v>Foltin František</v>
      </c>
      <c r="E121" s="81" t="str">
        <f>přihlášky!C10</f>
        <v>SDH Omlenice</v>
      </c>
    </row>
    <row r="122" spans="1:5" ht="16.5" customHeight="1" thickBot="1" x14ac:dyDescent="0.35">
      <c r="A122" s="232"/>
      <c r="B122" s="15">
        <v>1</v>
      </c>
      <c r="C122" s="15">
        <v>40</v>
      </c>
      <c r="D122" s="53" t="str">
        <f>IF(přihlášky!$F$74="X",přihlášky!$E$74,přihlášky!$H$74)</f>
        <v>Mandát Vojtěch</v>
      </c>
      <c r="E122" s="82" t="str">
        <f>přihlášky!C11</f>
        <v>SDH Halámky</v>
      </c>
    </row>
    <row r="123" spans="1:5" ht="16.5" customHeight="1" x14ac:dyDescent="0.3">
      <c r="A123" s="231">
        <v>21</v>
      </c>
      <c r="B123" s="100">
        <v>2</v>
      </c>
      <c r="C123" s="100">
        <v>41</v>
      </c>
      <c r="D123" s="98" t="str">
        <f>IF(přihlášky!$F$87="X",přihlášky!$E$87,přihlášky!$H$87)</f>
        <v>Častoral Adam</v>
      </c>
      <c r="E123" s="81" t="str">
        <f>přihlášky!C12</f>
        <v>SDH Hoštice u Volyně</v>
      </c>
    </row>
    <row r="124" spans="1:5" ht="16.5" customHeight="1" thickBot="1" x14ac:dyDescent="0.35">
      <c r="A124" s="232"/>
      <c r="B124" s="15">
        <v>1</v>
      </c>
      <c r="C124" s="15">
        <v>42</v>
      </c>
      <c r="D124" s="53" t="str">
        <f>IF(přihlášky!$F$100="X",přihlášky!$E$100,přihlášky!$H$100)</f>
        <v>Dudlíček Josef</v>
      </c>
      <c r="E124" s="82" t="str">
        <f>přihlášky!C13</f>
        <v>SDH Dolní Bukovsko</v>
      </c>
    </row>
    <row r="125" spans="1:5" ht="16.5" customHeight="1" x14ac:dyDescent="0.3">
      <c r="A125" s="231">
        <v>22</v>
      </c>
      <c r="B125" s="100">
        <v>2</v>
      </c>
      <c r="C125" s="100">
        <v>43</v>
      </c>
      <c r="D125" s="98" t="str">
        <f>IF(přihlášky!$F$23="X",přihlášky!$E$23,přihlášky!$H$23)</f>
        <v>Mlýnek Lukáš</v>
      </c>
      <c r="E125" s="81" t="str">
        <f>přihlášky!C7</f>
        <v>SDH Strážkovice</v>
      </c>
    </row>
    <row r="126" spans="1:5" ht="16.5" customHeight="1" thickBot="1" x14ac:dyDescent="0.35">
      <c r="A126" s="232"/>
      <c r="B126" s="15">
        <v>1</v>
      </c>
      <c r="C126" s="15">
        <v>44</v>
      </c>
      <c r="D126" s="53" t="str">
        <f>IF(přihlášky!$F$36="X",přihlášky!$E$36,přihlášky!$H$36)</f>
        <v>Krejčí Filip</v>
      </c>
      <c r="E126" s="82" t="str">
        <f>přihlášky!C8</f>
        <v>SDH Běleč</v>
      </c>
    </row>
    <row r="127" spans="1:5" ht="16.5" customHeight="1" x14ac:dyDescent="0.3">
      <c r="A127" s="231">
        <v>23</v>
      </c>
      <c r="B127" s="100">
        <v>2</v>
      </c>
      <c r="C127" s="100">
        <v>45</v>
      </c>
      <c r="D127" s="98" t="str">
        <f>IF(přihlášky!$F$49="X",přihlášky!$E$49,přihlášky!$H$49)</f>
        <v>Novák Tomáš</v>
      </c>
      <c r="E127" s="81" t="str">
        <f>přihlášky!C9</f>
        <v>SDH Pikov</v>
      </c>
    </row>
    <row r="128" spans="1:5" ht="16.5" customHeight="1" thickBot="1" x14ac:dyDescent="0.35">
      <c r="A128" s="232"/>
      <c r="B128" s="15">
        <v>1</v>
      </c>
      <c r="C128" s="15">
        <v>46</v>
      </c>
      <c r="D128" s="53" t="str">
        <f>IF(přihlášky!$F$62="X",přihlášky!$E$62,přihlášky!$H$62)</f>
        <v>Gall Jaroslav</v>
      </c>
      <c r="E128" s="82" t="str">
        <f>přihlášky!C10</f>
        <v>SDH Omlenice</v>
      </c>
    </row>
    <row r="129" spans="1:5" ht="16.5" customHeight="1" x14ac:dyDescent="0.3">
      <c r="A129" s="231">
        <v>24</v>
      </c>
      <c r="B129" s="100">
        <v>2</v>
      </c>
      <c r="C129" s="100">
        <v>47</v>
      </c>
      <c r="D129" s="98" t="str">
        <f>IF(přihlášky!$F$75="X",přihlášky!$E$75,přihlášky!$H$75)</f>
        <v>Kryšpín Karel</v>
      </c>
      <c r="E129" s="81" t="str">
        <f>přihlášky!C11</f>
        <v>SDH Halámky</v>
      </c>
    </row>
    <row r="130" spans="1:5" ht="16.5" customHeight="1" thickBot="1" x14ac:dyDescent="0.35">
      <c r="A130" s="232"/>
      <c r="B130" s="15">
        <v>1</v>
      </c>
      <c r="C130" s="15">
        <v>48</v>
      </c>
      <c r="D130" s="53" t="str">
        <f>IF(přihlášky!$F$88="X",přihlášky!$E$88,přihlášky!$H$88)</f>
        <v>Švehla Marek</v>
      </c>
      <c r="E130" s="82" t="str">
        <f>přihlášky!C12</f>
        <v>SDH Hoštice u Volyně</v>
      </c>
    </row>
    <row r="131" spans="1:5" ht="16.5" customHeight="1" x14ac:dyDescent="0.3">
      <c r="A131" s="231">
        <v>25</v>
      </c>
      <c r="B131" s="100">
        <v>2</v>
      </c>
      <c r="C131" s="100">
        <v>49</v>
      </c>
      <c r="D131" s="98" t="str">
        <f>IF(přihlášky!$F$101="X",přihlášky!$E$101,přihlášky!$H$101)</f>
        <v>Dudlíček František</v>
      </c>
      <c r="E131" s="81" t="str">
        <f>přihlášky!C13</f>
        <v>SDH Dolní Bukovsko</v>
      </c>
    </row>
    <row r="132" spans="1:5" ht="16.5" customHeight="1" thickBot="1" x14ac:dyDescent="0.35">
      <c r="A132" s="232"/>
      <c r="B132" s="15">
        <v>1</v>
      </c>
      <c r="C132" s="15">
        <v>50</v>
      </c>
      <c r="D132" s="53" t="str">
        <f>IF(přihlášky!$F$24="X",přihlášky!$E$24,přihlášky!$H$24)</f>
        <v>Bouška Ondřej</v>
      </c>
      <c r="E132" s="82" t="str">
        <f>přihlášky!C7</f>
        <v>SDH Strážkovice</v>
      </c>
    </row>
    <row r="133" spans="1:5" ht="16.5" customHeight="1" x14ac:dyDescent="0.3">
      <c r="A133" s="231">
        <v>26</v>
      </c>
      <c r="B133" s="100">
        <v>2</v>
      </c>
      <c r="C133" s="100">
        <v>51</v>
      </c>
      <c r="D133" s="98" t="str">
        <f>IF(přihlášky!$F$37="X",přihlášky!$E$37,přihlášky!$H$37)</f>
        <v>Mareš Michal</v>
      </c>
      <c r="E133" s="81" t="str">
        <f>přihlášky!C8</f>
        <v>SDH Běleč</v>
      </c>
    </row>
    <row r="134" spans="1:5" ht="16.5" customHeight="1" thickBot="1" x14ac:dyDescent="0.35">
      <c r="A134" s="232"/>
      <c r="B134" s="15">
        <v>1</v>
      </c>
      <c r="C134" s="15">
        <v>52</v>
      </c>
      <c r="D134" s="99" t="str">
        <f>IF(přihlášky!$F$50="X",přihlášky!$E$50,přihlášky!$H$50)</f>
        <v>Tomeček Jakub</v>
      </c>
      <c r="E134" s="82" t="str">
        <f>přihlášky!C9</f>
        <v>SDH Pikov</v>
      </c>
    </row>
    <row r="135" spans="1:5" ht="16.5" customHeight="1" x14ac:dyDescent="0.3">
      <c r="A135" s="231">
        <v>27</v>
      </c>
      <c r="B135" s="100">
        <v>2</v>
      </c>
      <c r="C135" s="100">
        <v>53</v>
      </c>
      <c r="D135" s="98" t="str">
        <f>IF(přihlášky!$F$63="X",přihlášky!$E$63,přihlášky!$H$63)</f>
        <v>Outrata Pavel</v>
      </c>
      <c r="E135" s="81" t="str">
        <f>přihlášky!C10</f>
        <v>SDH Omlenice</v>
      </c>
    </row>
    <row r="136" spans="1:5" ht="16.5" customHeight="1" thickBot="1" x14ac:dyDescent="0.35">
      <c r="A136" s="232"/>
      <c r="B136" s="15">
        <v>1</v>
      </c>
      <c r="C136" s="15">
        <v>54</v>
      </c>
      <c r="D136" s="53" t="str">
        <f>IF(přihlášky!$F$76="X",přihlášky!$E$76,přihlášky!$H$76)</f>
        <v>Prokeš Jan</v>
      </c>
      <c r="E136" s="82" t="str">
        <f>přihlášky!C11</f>
        <v>SDH Halámky</v>
      </c>
    </row>
    <row r="137" spans="1:5" ht="16.5" customHeight="1" x14ac:dyDescent="0.3">
      <c r="A137" s="231">
        <v>28</v>
      </c>
      <c r="B137" s="100">
        <v>2</v>
      </c>
      <c r="C137" s="100">
        <v>55</v>
      </c>
      <c r="D137" s="98" t="str">
        <f>IF(přihlášky!$F$89="X",přihlášky!$E$89,přihlášky!$H$89)</f>
        <v>Pěnča Milan</v>
      </c>
      <c r="E137" s="81" t="str">
        <f>přihlášky!C12</f>
        <v>SDH Hoštice u Volyně</v>
      </c>
    </row>
    <row r="138" spans="1:5" ht="16.5" customHeight="1" thickBot="1" x14ac:dyDescent="0.35">
      <c r="A138" s="232"/>
      <c r="B138" s="15">
        <v>1</v>
      </c>
      <c r="C138" s="15">
        <v>56</v>
      </c>
      <c r="D138" s="53" t="str">
        <f>IF(přihlášky!$F$102="X",přihlášky!$E$102,přihlášky!$H$102)</f>
        <v>Nejedlý Filip</v>
      </c>
      <c r="E138" s="82" t="str">
        <f>přihlášky!C13</f>
        <v>SDH Dolní Bukovsko</v>
      </c>
    </row>
    <row r="139" spans="1:5" ht="16.5" customHeight="1" x14ac:dyDescent="0.3">
      <c r="A139" s="231">
        <v>29</v>
      </c>
      <c r="B139" s="100">
        <v>2</v>
      </c>
      <c r="C139" s="100">
        <v>57</v>
      </c>
      <c r="D139" s="98" t="str">
        <f>IF(přihlášky!$F$25="X",přihlášky!$E$25,přihlášky!$H$25)</f>
        <v>Řehout Richard</v>
      </c>
      <c r="E139" s="81" t="str">
        <f>přihlášky!C7</f>
        <v>SDH Strážkovice</v>
      </c>
    </row>
    <row r="140" spans="1:5" ht="16.5" customHeight="1" thickBot="1" x14ac:dyDescent="0.35">
      <c r="A140" s="232"/>
      <c r="B140" s="15">
        <v>1</v>
      </c>
      <c r="C140" s="15">
        <v>58</v>
      </c>
      <c r="D140" s="53" t="str">
        <f>IF(přihlášky!$F$38="X",přihlášky!$E$38,přihlášky!$H$38)</f>
        <v>Javorský Jiří</v>
      </c>
      <c r="E140" s="82" t="str">
        <f>přihlášky!C8</f>
        <v>SDH Běleč</v>
      </c>
    </row>
    <row r="141" spans="1:5" ht="16.5" customHeight="1" x14ac:dyDescent="0.3">
      <c r="A141" s="231">
        <v>30</v>
      </c>
      <c r="B141" s="100">
        <v>2</v>
      </c>
      <c r="C141" s="54">
        <v>59</v>
      </c>
      <c r="D141" s="98" t="str">
        <f>IF(přihlášky!$F$51="X",přihlášky!$E$51,přihlášky!$H$51)</f>
        <v>Pecinovský Petr</v>
      </c>
      <c r="E141" s="81" t="str">
        <f>přihlášky!C9</f>
        <v>SDH Pikov</v>
      </c>
    </row>
    <row r="142" spans="1:5" ht="16.5" customHeight="1" thickBot="1" x14ac:dyDescent="0.35">
      <c r="A142" s="232"/>
      <c r="B142" s="15">
        <v>1</v>
      </c>
      <c r="C142" s="55">
        <v>60</v>
      </c>
      <c r="D142" s="53" t="str">
        <f>IF(přihlášky!$F$64="X",přihlášky!$E$64,přihlášky!$H$64)</f>
        <v>Křivský Tomáš</v>
      </c>
      <c r="E142" s="82" t="str">
        <f>přihlášky!C10</f>
        <v>SDH Omlenice</v>
      </c>
    </row>
    <row r="143" spans="1:5" ht="16.5" customHeight="1" x14ac:dyDescent="0.3">
      <c r="A143" s="231">
        <v>31</v>
      </c>
      <c r="B143" s="100">
        <v>2</v>
      </c>
      <c r="C143" s="54">
        <v>61</v>
      </c>
      <c r="D143" s="118" t="str">
        <f>IF(přihlášky!$F$77="X",přihlášky!$E$77,přihlášky!$H$77)</f>
        <v>Čáp Václav</v>
      </c>
      <c r="E143" s="81" t="str">
        <f>přihlášky!C11</f>
        <v>SDH Halámky</v>
      </c>
    </row>
    <row r="144" spans="1:5" ht="16.5" customHeight="1" thickBot="1" x14ac:dyDescent="0.35">
      <c r="A144" s="232"/>
      <c r="B144" s="15">
        <v>1</v>
      </c>
      <c r="C144" s="55">
        <v>62</v>
      </c>
      <c r="D144" s="53" t="str">
        <f>IF(přihlášky!$F$90="X",přihlášky!$E$90,přihlášky!$H$90)</f>
        <v>Habich Jiří</v>
      </c>
      <c r="E144" s="82" t="str">
        <f>přihlášky!C12</f>
        <v>SDH Hoštice u Volyně</v>
      </c>
    </row>
    <row r="145" spans="1:5" ht="16.5" customHeight="1" x14ac:dyDescent="0.3">
      <c r="A145" s="231">
        <v>32</v>
      </c>
      <c r="B145" s="100">
        <v>2</v>
      </c>
      <c r="C145" s="54">
        <v>63</v>
      </c>
      <c r="D145" s="98" t="str">
        <f>IF(přihlášky!$F$103="X",přihlášky!$E$103,přihlášky!$H$103)</f>
        <v>Chochol Filip</v>
      </c>
      <c r="E145" s="81" t="str">
        <f>přihlášky!C13</f>
        <v>SDH Dolní Bukovsko</v>
      </c>
    </row>
    <row r="146" spans="1:5" ht="16.5" customHeight="1" thickBot="1" x14ac:dyDescent="0.35">
      <c r="A146" s="232"/>
      <c r="B146" s="15">
        <v>1</v>
      </c>
      <c r="C146" s="55">
        <v>64</v>
      </c>
      <c r="D146" s="53" t="str">
        <f>IF(přihlášky!$F$26="X",přihlášky!$E$26,přihlášky!$H$26)</f>
        <v>Podroužek Luboš</v>
      </c>
      <c r="E146" s="82" t="str">
        <f>přihlášky!C7</f>
        <v>SDH Strážkovice</v>
      </c>
    </row>
    <row r="147" spans="1:5" ht="16.5" customHeight="1" x14ac:dyDescent="0.3">
      <c r="A147" s="231">
        <v>33</v>
      </c>
      <c r="B147" s="100">
        <v>2</v>
      </c>
      <c r="C147" s="100">
        <v>65</v>
      </c>
      <c r="D147" s="98" t="str">
        <f>IF(přihlášky!$F$39="X",přihlášky!$E$39,přihlášky!$H$39)</f>
        <v>Nestartuje</v>
      </c>
      <c r="E147" s="81" t="str">
        <f>přihlášky!C8</f>
        <v>SDH Běleč</v>
      </c>
    </row>
    <row r="148" spans="1:5" ht="16.5" customHeight="1" thickBot="1" x14ac:dyDescent="0.35">
      <c r="A148" s="232"/>
      <c r="B148" s="15">
        <v>1</v>
      </c>
      <c r="C148" s="15">
        <v>66</v>
      </c>
      <c r="D148" s="53" t="str">
        <f>IF(přihlášky!$F$52="X",přihlášky!$E$52,přihlášky!$H$52)</f>
        <v>Tejnar Luboš</v>
      </c>
      <c r="E148" s="82" t="str">
        <f>přihlášky!C9</f>
        <v>SDH Pikov</v>
      </c>
    </row>
    <row r="149" spans="1:5" ht="16.5" customHeight="1" x14ac:dyDescent="0.3">
      <c r="A149" s="231">
        <v>34</v>
      </c>
      <c r="B149" s="100">
        <v>2</v>
      </c>
      <c r="C149" s="100">
        <v>67</v>
      </c>
      <c r="D149" s="98">
        <f>IF(přihlášky!$F$65="X",přihlášky!$E$65,přihlášky!$H$65)</f>
        <v>0</v>
      </c>
      <c r="E149" s="81" t="str">
        <f>přihlášky!C10</f>
        <v>SDH Omlenice</v>
      </c>
    </row>
    <row r="150" spans="1:5" ht="16.5" customHeight="1" thickBot="1" x14ac:dyDescent="0.35">
      <c r="A150" s="232"/>
      <c r="B150" s="15">
        <v>1</v>
      </c>
      <c r="C150" s="15">
        <v>68</v>
      </c>
      <c r="D150" s="53" t="str">
        <f>IF(přihlášky!$F$78="X",přihlášky!$E$78,přihlášky!$H$78)</f>
        <v>Belanský Petr</v>
      </c>
      <c r="E150" s="82" t="str">
        <f>přihlášky!C11</f>
        <v>SDH Halámky</v>
      </c>
    </row>
    <row r="151" spans="1:5" ht="16.5" customHeight="1" x14ac:dyDescent="0.3">
      <c r="A151" s="231">
        <v>35</v>
      </c>
      <c r="B151" s="100">
        <v>2</v>
      </c>
      <c r="C151" s="100">
        <v>69</v>
      </c>
      <c r="D151" s="98" t="str">
        <f>IF(přihlášky!$F$91="X",přihlášky!$E$91,přihlášky!$H$91)</f>
        <v>Cikhart</v>
      </c>
      <c r="E151" s="81" t="str">
        <f>přihlášky!C12</f>
        <v>SDH Hoštice u Volyně</v>
      </c>
    </row>
    <row r="152" spans="1:5" ht="16.5" customHeight="1" thickBot="1" x14ac:dyDescent="0.35">
      <c r="A152" s="232"/>
      <c r="B152" s="15">
        <v>1</v>
      </c>
      <c r="C152" s="15">
        <v>70</v>
      </c>
      <c r="D152" s="53">
        <f>IF(přihlášky!$F$104="X",přihlášky!$E$104,přihlášky!$H$104)</f>
        <v>0</v>
      </c>
      <c r="E152" s="82" t="str">
        <f>přihlášky!C13</f>
        <v>SDH Dolní Bukovsko</v>
      </c>
    </row>
    <row r="153" spans="1:5" x14ac:dyDescent="0.25">
      <c r="A153" s="223" t="s">
        <v>114</v>
      </c>
      <c r="B153" s="239"/>
      <c r="C153" s="239"/>
      <c r="D153" s="239"/>
      <c r="E153" s="240"/>
    </row>
    <row r="154" spans="1:5" ht="16.2" thickBot="1" x14ac:dyDescent="0.3">
      <c r="A154" s="224"/>
      <c r="B154" s="241"/>
      <c r="C154" s="241"/>
      <c r="D154" s="241"/>
      <c r="E154" s="242"/>
    </row>
    <row r="155" spans="1:5" ht="28.2" thickBot="1" x14ac:dyDescent="0.3">
      <c r="A155" s="190" t="s">
        <v>10</v>
      </c>
      <c r="B155" s="191" t="s">
        <v>9</v>
      </c>
      <c r="C155" s="158" t="s">
        <v>6</v>
      </c>
      <c r="D155" s="158" t="s">
        <v>0</v>
      </c>
      <c r="E155" s="192" t="s">
        <v>2</v>
      </c>
    </row>
    <row r="156" spans="1:5" x14ac:dyDescent="0.25">
      <c r="A156" s="246">
        <v>1</v>
      </c>
      <c r="B156" s="54">
        <v>1</v>
      </c>
      <c r="C156" s="54">
        <v>1</v>
      </c>
      <c r="D156" s="116" t="str">
        <f>IF(přihlášky!$G$17="X",přihlášky!$E$17,přihlášky!H169)</f>
        <v>Klečka Jaroslav</v>
      </c>
      <c r="E156" s="81" t="str">
        <f>přihlášky!C7</f>
        <v>SDH Strážkovice</v>
      </c>
    </row>
    <row r="157" spans="1:5" x14ac:dyDescent="0.25">
      <c r="A157" s="235"/>
      <c r="B157" s="153">
        <v>2</v>
      </c>
      <c r="C157" s="153">
        <v>2</v>
      </c>
      <c r="D157" s="123" t="str">
        <f>IF(přihlášky!$G$30="X",přihlášky!$E$30,přihlášky!$H$30)</f>
        <v>Nestartuje</v>
      </c>
      <c r="E157" s="155" t="str">
        <f>přihlášky!C8</f>
        <v>SDH Běleč</v>
      </c>
    </row>
    <row r="158" spans="1:5" ht="16.2" thickBot="1" x14ac:dyDescent="0.3">
      <c r="A158" s="236"/>
      <c r="B158" s="55">
        <v>3</v>
      </c>
      <c r="C158" s="55">
        <v>3</v>
      </c>
      <c r="D158" s="117" t="str">
        <f>IF(přihlášky!$G$43="X",přihlášky!$E$43,přihlášky!$H$43)</f>
        <v>Hách Štěpán</v>
      </c>
      <c r="E158" s="82" t="str">
        <f>přihlášky!C9</f>
        <v>SDH Pikov</v>
      </c>
    </row>
    <row r="159" spans="1:5" x14ac:dyDescent="0.25">
      <c r="A159" s="246">
        <v>2</v>
      </c>
      <c r="B159" s="54">
        <v>1</v>
      </c>
      <c r="C159" s="54">
        <v>4</v>
      </c>
      <c r="D159" s="116" t="str">
        <f>IF(přihlášky!$G$56="X",přihlášky!$E$56,přihlášky!$H$56)</f>
        <v>Outrata Lukáš</v>
      </c>
      <c r="E159" s="81" t="str">
        <f>přihlášky!C10</f>
        <v>SDH Omlenice</v>
      </c>
    </row>
    <row r="160" spans="1:5" x14ac:dyDescent="0.25">
      <c r="A160" s="235"/>
      <c r="B160" s="153">
        <v>2</v>
      </c>
      <c r="C160" s="153">
        <v>5</v>
      </c>
      <c r="D160" s="123" t="str">
        <f>IF(přihlášky!$G$69="X",přihlášky!$E$69,přihlášky!$H$69)</f>
        <v>Mandát Martin</v>
      </c>
      <c r="E160" s="155" t="str">
        <f>přihlášky!C11</f>
        <v>SDH Halámky</v>
      </c>
    </row>
    <row r="161" spans="1:5" ht="16.2" thickBot="1" x14ac:dyDescent="0.3">
      <c r="A161" s="236"/>
      <c r="B161" s="55">
        <v>3</v>
      </c>
      <c r="C161" s="55">
        <v>6</v>
      </c>
      <c r="D161" s="117" t="str">
        <f>IF(přihlášky!$G$82="X",přihlášky!$E$82,přihlášky!$H$82)</f>
        <v>Kašák Josef</v>
      </c>
      <c r="E161" s="82" t="str">
        <f>přihlášky!C12</f>
        <v>SDH Hoštice u Volyně</v>
      </c>
    </row>
    <row r="162" spans="1:5" x14ac:dyDescent="0.25">
      <c r="A162" s="246">
        <v>3</v>
      </c>
      <c r="B162" s="54">
        <v>1</v>
      </c>
      <c r="C162" s="54">
        <v>7</v>
      </c>
      <c r="D162" s="116" t="str">
        <f>IF(přihlášky!$G$95="X",přihlášky!$E$95,přihlášky!$H$95)</f>
        <v>Dudlíček Štěpán</v>
      </c>
      <c r="E162" s="81" t="str">
        <f>přihlášky!C13</f>
        <v>SDH Dolní Bukovsko</v>
      </c>
    </row>
    <row r="163" spans="1:5" x14ac:dyDescent="0.25">
      <c r="A163" s="235"/>
      <c r="B163" s="153">
        <v>2</v>
      </c>
      <c r="C163" s="153">
        <v>8</v>
      </c>
      <c r="D163" s="123" t="str">
        <f>IF(přihlášky!$G$18="X",přihlášky!$E$18,přihlášky!H170)</f>
        <v>Sak Bohumil</v>
      </c>
      <c r="E163" s="155" t="str">
        <f>přihlášky!C7</f>
        <v>SDH Strážkovice</v>
      </c>
    </row>
    <row r="164" spans="1:5" ht="16.2" thickBot="1" x14ac:dyDescent="0.3">
      <c r="A164" s="236"/>
      <c r="B164" s="55">
        <v>3</v>
      </c>
      <c r="C164" s="55">
        <v>9</v>
      </c>
      <c r="D164" s="117" t="str">
        <f>IF(přihlášky!$G$31="X",přihlášky!$E$31,přihlášky!$H$31)</f>
        <v>Nestartuje</v>
      </c>
      <c r="E164" s="82" t="str">
        <f>přihlášky!C8</f>
        <v>SDH Běleč</v>
      </c>
    </row>
    <row r="165" spans="1:5" x14ac:dyDescent="0.25">
      <c r="A165" s="246">
        <v>4</v>
      </c>
      <c r="B165" s="54">
        <v>1</v>
      </c>
      <c r="C165" s="54">
        <v>10</v>
      </c>
      <c r="D165" s="116" t="str">
        <f>IF(přihlášky!$G$44="X",přihlášky!$E$44,přihlášky!$H$44)</f>
        <v>Kopecký Jan</v>
      </c>
      <c r="E165" s="81" t="str">
        <f>přihlášky!C9</f>
        <v>SDH Pikov</v>
      </c>
    </row>
    <row r="166" spans="1:5" x14ac:dyDescent="0.25">
      <c r="A166" s="235"/>
      <c r="B166" s="153">
        <v>2</v>
      </c>
      <c r="C166" s="153">
        <v>11</v>
      </c>
      <c r="D166" s="123" t="str">
        <f>IF(přihlášky!$G$57="X",přihlášky!$E$57,přihlášky!$H$57)</f>
        <v>Fučík Jan</v>
      </c>
      <c r="E166" s="155" t="str">
        <f>přihlášky!C10</f>
        <v>SDH Omlenice</v>
      </c>
    </row>
    <row r="167" spans="1:5" ht="16.2" thickBot="1" x14ac:dyDescent="0.3">
      <c r="A167" s="236"/>
      <c r="B167" s="55">
        <v>3</v>
      </c>
      <c r="C167" s="55">
        <v>12</v>
      </c>
      <c r="D167" s="117" t="str">
        <f>IF(přihlášky!$G$70="X",přihlášky!$E$70,přihlášky!$H$70)</f>
        <v>Šustr Ondřej</v>
      </c>
      <c r="E167" s="82" t="str">
        <f>přihlášky!C11</f>
        <v>SDH Halámky</v>
      </c>
    </row>
    <row r="168" spans="1:5" x14ac:dyDescent="0.25">
      <c r="A168" s="246">
        <v>5</v>
      </c>
      <c r="B168" s="54">
        <v>1</v>
      </c>
      <c r="C168" s="54">
        <v>13</v>
      </c>
      <c r="D168" s="116" t="str">
        <f>IF(přihlášky!$G$83="X",přihlášky!$E$83,přihlášky!$H$83)</f>
        <v>Cikhart Petr</v>
      </c>
      <c r="E168" s="81" t="str">
        <f>přihlášky!C12</f>
        <v>SDH Hoštice u Volyně</v>
      </c>
    </row>
    <row r="169" spans="1:5" x14ac:dyDescent="0.25">
      <c r="A169" s="235"/>
      <c r="B169" s="153">
        <v>2</v>
      </c>
      <c r="C169" s="153">
        <v>14</v>
      </c>
      <c r="D169" s="123" t="str">
        <f>IF(přihlášky!$G$96="X",přihlášky!$E$96,přihlášky!$H$96)</f>
        <v>Vondra Josef</v>
      </c>
      <c r="E169" s="155" t="str">
        <f>přihlášky!C13</f>
        <v>SDH Dolní Bukovsko</v>
      </c>
    </row>
    <row r="170" spans="1:5" ht="16.2" thickBot="1" x14ac:dyDescent="0.3">
      <c r="A170" s="236"/>
      <c r="B170" s="55">
        <v>3</v>
      </c>
      <c r="C170" s="55">
        <v>15</v>
      </c>
      <c r="D170" s="117" t="str">
        <f>IF(přihlášky!$G$19="X",přihlášky!$E$19,přihlášky!$H$19)</f>
        <v>Herda Jan</v>
      </c>
      <c r="E170" s="82" t="str">
        <f>přihlášky!C7</f>
        <v>SDH Strážkovice</v>
      </c>
    </row>
    <row r="171" spans="1:5" x14ac:dyDescent="0.25">
      <c r="A171" s="234">
        <v>6</v>
      </c>
      <c r="B171" s="54">
        <v>1</v>
      </c>
      <c r="C171" s="54">
        <v>16</v>
      </c>
      <c r="D171" s="116" t="str">
        <f>IF(přihlášky!$G$32="X",přihlášky!$E$32,přihlášky!$H$32)</f>
        <v>Nestartuje</v>
      </c>
      <c r="E171" s="81" t="str">
        <f>přihlášky!C8</f>
        <v>SDH Běleč</v>
      </c>
    </row>
    <row r="172" spans="1:5" x14ac:dyDescent="0.25">
      <c r="A172" s="235"/>
      <c r="B172" s="153">
        <v>2</v>
      </c>
      <c r="C172" s="153">
        <v>17</v>
      </c>
      <c r="D172" s="123" t="str">
        <f>IF(přihlášky!$G$45="X",přihlášky!$E$45,přihlášky!$H$45)</f>
        <v>Holub Jaroslav</v>
      </c>
      <c r="E172" s="155" t="str">
        <f>přihlášky!C9</f>
        <v>SDH Pikov</v>
      </c>
    </row>
    <row r="173" spans="1:5" ht="16.2" thickBot="1" x14ac:dyDescent="0.3">
      <c r="A173" s="236"/>
      <c r="B173" s="55">
        <v>3</v>
      </c>
      <c r="C173" s="55">
        <v>18</v>
      </c>
      <c r="D173" s="117" t="str">
        <f>IF(přihlášky!$G$58="X",přihlášky!$E$58,přihlášky!$H$58)</f>
        <v>Dominik Pavel</v>
      </c>
      <c r="E173" s="82" t="str">
        <f>přihlášky!C10</f>
        <v>SDH Omlenice</v>
      </c>
    </row>
    <row r="174" spans="1:5" x14ac:dyDescent="0.25">
      <c r="A174" s="231">
        <v>7</v>
      </c>
      <c r="B174" s="54">
        <v>1</v>
      </c>
      <c r="C174" s="54">
        <v>19</v>
      </c>
      <c r="D174" s="116" t="str">
        <f>IF(přihlášky!$G$71="X",přihlášky!$E$71,přihlášky!$H$71)</f>
        <v>Dvořák David</v>
      </c>
      <c r="E174" s="81" t="str">
        <f>přihlášky!C11</f>
        <v>SDH Halámky</v>
      </c>
    </row>
    <row r="175" spans="1:5" x14ac:dyDescent="0.25">
      <c r="A175" s="243"/>
      <c r="B175" s="153">
        <v>2</v>
      </c>
      <c r="C175" s="153">
        <v>20</v>
      </c>
      <c r="D175" s="123" t="str">
        <f>IF(přihlášky!$G$84="X",přihlášky!$E$84,přihlášky!$H$84)</f>
        <v>Kašák Václav</v>
      </c>
      <c r="E175" s="155" t="str">
        <f>přihlášky!C12</f>
        <v>SDH Hoštice u Volyně</v>
      </c>
    </row>
    <row r="176" spans="1:5" ht="16.2" thickBot="1" x14ac:dyDescent="0.3">
      <c r="A176" s="244"/>
      <c r="B176" s="55">
        <v>3</v>
      </c>
      <c r="C176" s="55">
        <v>21</v>
      </c>
      <c r="D176" s="117" t="str">
        <f>IF(přihlášky!$G$97="X",přihlášky!$E$97,přihlášky!$H$97)</f>
        <v>Koudelka Jakub</v>
      </c>
      <c r="E176" s="82" t="str">
        <f>přihlášky!C13</f>
        <v>SDH Dolní Bukovsko</v>
      </c>
    </row>
    <row r="177" spans="1:5" x14ac:dyDescent="0.25">
      <c r="A177" s="245">
        <v>8</v>
      </c>
      <c r="B177" s="54">
        <v>1</v>
      </c>
      <c r="C177" s="54">
        <v>22</v>
      </c>
      <c r="D177" s="116" t="str">
        <f>IF(přihlášky!$G$20="X",přihlášky!$E$20,přihlášky!$H$20)</f>
        <v>Völfel David</v>
      </c>
      <c r="E177" s="81" t="str">
        <f>přihlášky!C7</f>
        <v>SDH Strážkovice</v>
      </c>
    </row>
    <row r="178" spans="1:5" x14ac:dyDescent="0.25">
      <c r="A178" s="243"/>
      <c r="B178" s="153">
        <v>2</v>
      </c>
      <c r="C178" s="153">
        <v>23</v>
      </c>
      <c r="D178" s="123" t="str">
        <f>IF(přihlášky!$G$33="X",přihlášky!$E$33,přihlášky!$H$33)</f>
        <v>Nestartuje</v>
      </c>
      <c r="E178" s="155" t="str">
        <f>přihlášky!C8</f>
        <v>SDH Běleč</v>
      </c>
    </row>
    <row r="179" spans="1:5" ht="16.2" thickBot="1" x14ac:dyDescent="0.3">
      <c r="A179" s="244"/>
      <c r="B179" s="55">
        <v>3</v>
      </c>
      <c r="C179" s="55">
        <v>24</v>
      </c>
      <c r="D179" s="117" t="str">
        <f>IF(přihlášky!$G$46="X",přihlášky!$E$46,přihlášky!$H$46)</f>
        <v>Vavřík Jan</v>
      </c>
      <c r="E179" s="82" t="str">
        <f>přihlášky!C9</f>
        <v>SDH Pikov</v>
      </c>
    </row>
    <row r="180" spans="1:5" x14ac:dyDescent="0.25">
      <c r="A180" s="231">
        <v>9</v>
      </c>
      <c r="B180" s="54">
        <v>1</v>
      </c>
      <c r="C180" s="54">
        <v>25</v>
      </c>
      <c r="D180" s="116" t="str">
        <f>IF(přihlášky!$G$59="X",přihlášky!$E$59,přihlášky!$H$59)</f>
        <v>Zárybnický Bohuslav</v>
      </c>
      <c r="E180" s="81" t="str">
        <f>přihlášky!C10</f>
        <v>SDH Omlenice</v>
      </c>
    </row>
    <row r="181" spans="1:5" x14ac:dyDescent="0.25">
      <c r="A181" s="243"/>
      <c r="B181" s="153">
        <v>2</v>
      </c>
      <c r="C181" s="153">
        <v>26</v>
      </c>
      <c r="D181" s="123" t="str">
        <f>IF(přihlášky!$G$72="X",přihlášky!$E$72,přihlášky!$H$72)</f>
        <v>Hadač Miroslav</v>
      </c>
      <c r="E181" s="155" t="str">
        <f>přihlášky!C11</f>
        <v>SDH Halámky</v>
      </c>
    </row>
    <row r="182" spans="1:5" ht="16.2" thickBot="1" x14ac:dyDescent="0.3">
      <c r="A182" s="244"/>
      <c r="B182" s="55">
        <v>3</v>
      </c>
      <c r="C182" s="55">
        <v>27</v>
      </c>
      <c r="D182" s="117" t="str">
        <f>IF(přihlášky!$G$85="X",přihlášky!$E$85,přihlášky!$H$85)</f>
        <v>Pěnča Ivan</v>
      </c>
      <c r="E182" s="82" t="str">
        <f>přihlášky!C12</f>
        <v>SDH Hoštice u Volyně</v>
      </c>
    </row>
    <row r="183" spans="1:5" x14ac:dyDescent="0.25">
      <c r="A183" s="245">
        <v>10</v>
      </c>
      <c r="B183" s="54">
        <v>1</v>
      </c>
      <c r="C183" s="54">
        <v>28</v>
      </c>
      <c r="D183" s="116" t="str">
        <f>IF(přihlášky!$G$98="X",přihlášky!$E$98,přihlášky!$H$98)</f>
        <v>Hrdlička Dominik</v>
      </c>
      <c r="E183" s="81" t="str">
        <f>přihlášky!C13</f>
        <v>SDH Dolní Bukovsko</v>
      </c>
    </row>
    <row r="184" spans="1:5" x14ac:dyDescent="0.25">
      <c r="A184" s="243"/>
      <c r="B184" s="153">
        <v>2</v>
      </c>
      <c r="C184" s="153">
        <v>29</v>
      </c>
      <c r="D184" s="123" t="str">
        <f>IF(přihlášky!$G$21="X",přihlášky!$E$21,přihlášky!$H$21)</f>
        <v>Nýdl Jakub</v>
      </c>
      <c r="E184" s="155" t="str">
        <f>přihlášky!C7</f>
        <v>SDH Strážkovice</v>
      </c>
    </row>
    <row r="185" spans="1:5" ht="16.2" thickBot="1" x14ac:dyDescent="0.3">
      <c r="A185" s="244"/>
      <c r="B185" s="55">
        <v>3</v>
      </c>
      <c r="C185" s="55">
        <v>30</v>
      </c>
      <c r="D185" s="117" t="str">
        <f>IF(přihlášky!$G$34="X",přihlášky!$E$34,přihlášky!$H$34)</f>
        <v>Nestartuje</v>
      </c>
      <c r="E185" s="82" t="str">
        <f>přihlášky!C8</f>
        <v>SDH Běleč</v>
      </c>
    </row>
    <row r="186" spans="1:5" x14ac:dyDescent="0.25">
      <c r="A186" s="231">
        <v>11</v>
      </c>
      <c r="B186" s="54">
        <v>1</v>
      </c>
      <c r="C186" s="54">
        <v>31</v>
      </c>
      <c r="D186" s="116" t="str">
        <f>IF(přihlášky!$G$47="X",přihlášky!$E$47,přihlášky!$H$47)</f>
        <v>Novák Dominik</v>
      </c>
      <c r="E186" s="81" t="str">
        <f>přihlášky!C9</f>
        <v>SDH Pikov</v>
      </c>
    </row>
    <row r="187" spans="1:5" x14ac:dyDescent="0.25">
      <c r="A187" s="243"/>
      <c r="B187" s="153">
        <v>2</v>
      </c>
      <c r="C187" s="153">
        <v>32</v>
      </c>
      <c r="D187" s="123" t="str">
        <f>IF(přihlášky!$G$60="X",přihlášky!$E$60,přihlášky!$H$60)</f>
        <v>Čížek David</v>
      </c>
      <c r="E187" s="155" t="str">
        <f>přihlášky!C10</f>
        <v>SDH Omlenice</v>
      </c>
    </row>
    <row r="188" spans="1:5" ht="16.2" thickBot="1" x14ac:dyDescent="0.3">
      <c r="A188" s="244"/>
      <c r="B188" s="55">
        <v>3</v>
      </c>
      <c r="C188" s="55">
        <v>33</v>
      </c>
      <c r="D188" s="117" t="str">
        <f>IF(přihlášky!$G$73="X",přihlášky!$E$73,přihlášky!$H$73)</f>
        <v>Prokeš David</v>
      </c>
      <c r="E188" s="82" t="str">
        <f>přihlášky!C11</f>
        <v>SDH Halámky</v>
      </c>
    </row>
    <row r="189" spans="1:5" x14ac:dyDescent="0.25">
      <c r="A189" s="245">
        <v>12</v>
      </c>
      <c r="B189" s="54">
        <v>1</v>
      </c>
      <c r="C189" s="54">
        <v>34</v>
      </c>
      <c r="D189" s="116" t="str">
        <f>IF(přihlášky!$G$86="X",přihlášky!$E$86,přihlášky!$H$86)</f>
        <v>Janoušek Jakub</v>
      </c>
      <c r="E189" s="81" t="str">
        <f>přihlášky!C12</f>
        <v>SDH Hoštice u Volyně</v>
      </c>
    </row>
    <row r="190" spans="1:5" x14ac:dyDescent="0.25">
      <c r="A190" s="243"/>
      <c r="B190" s="153">
        <v>2</v>
      </c>
      <c r="C190" s="153">
        <v>35</v>
      </c>
      <c r="D190" s="123" t="str">
        <f>IF(přihlášky!$G$99="X",přihlášky!$E$99,přihlášky!$H$99)</f>
        <v>Hrdlička Jan</v>
      </c>
      <c r="E190" s="155" t="str">
        <f>přihlášky!C13</f>
        <v>SDH Dolní Bukovsko</v>
      </c>
    </row>
    <row r="191" spans="1:5" ht="16.2" thickBot="1" x14ac:dyDescent="0.3">
      <c r="A191" s="244"/>
      <c r="B191" s="55">
        <v>3</v>
      </c>
      <c r="C191" s="55">
        <v>36</v>
      </c>
      <c r="D191" s="117" t="str">
        <f>IF(přihlášky!$G$22="X",přihlášky!$E$22,přihlášky!$H$22)</f>
        <v>Veselý Jiří</v>
      </c>
      <c r="E191" s="82" t="str">
        <f>přihlášky!C7</f>
        <v>SDH Strážkovice</v>
      </c>
    </row>
    <row r="192" spans="1:5" x14ac:dyDescent="0.25">
      <c r="A192" s="225" t="s">
        <v>114</v>
      </c>
      <c r="B192" s="226"/>
      <c r="C192" s="226"/>
      <c r="D192" s="226"/>
      <c r="E192" s="227"/>
    </row>
    <row r="193" spans="1:5" ht="16.2" thickBot="1" x14ac:dyDescent="0.3">
      <c r="A193" s="228"/>
      <c r="B193" s="229"/>
      <c r="C193" s="229"/>
      <c r="D193" s="229"/>
      <c r="E193" s="230"/>
    </row>
    <row r="194" spans="1:5" ht="28.2" thickBot="1" x14ac:dyDescent="0.3">
      <c r="A194" s="188" t="s">
        <v>10</v>
      </c>
      <c r="B194" s="189" t="s">
        <v>9</v>
      </c>
      <c r="C194" s="187" t="s">
        <v>6</v>
      </c>
      <c r="D194" s="187" t="s">
        <v>0</v>
      </c>
      <c r="E194" s="187" t="s">
        <v>2</v>
      </c>
    </row>
    <row r="195" spans="1:5" x14ac:dyDescent="0.25">
      <c r="A195" s="234">
        <v>13</v>
      </c>
      <c r="B195" s="54">
        <v>1</v>
      </c>
      <c r="C195" s="54">
        <v>37</v>
      </c>
      <c r="D195" s="116" t="str">
        <f>IF(přihlášky!$G$35="X",přihlášky!$E$35,přihlášky!$H$35)</f>
        <v>Nestartuje</v>
      </c>
      <c r="E195" s="81" t="str">
        <f>přihlášky!C8</f>
        <v>SDH Běleč</v>
      </c>
    </row>
    <row r="196" spans="1:5" x14ac:dyDescent="0.25">
      <c r="A196" s="235"/>
      <c r="B196" s="153">
        <v>2</v>
      </c>
      <c r="C196" s="153">
        <v>38</v>
      </c>
      <c r="D196" s="124" t="str">
        <f>IF(přihlášky!$G$48="X",přihlášky!$E$48,přihlášky!$H$48)</f>
        <v>Šitner Jaroslav</v>
      </c>
      <c r="E196" s="155" t="str">
        <f>přihlášky!C9</f>
        <v>SDH Pikov</v>
      </c>
    </row>
    <row r="197" spans="1:5" ht="16.2" thickBot="1" x14ac:dyDescent="0.3">
      <c r="A197" s="236"/>
      <c r="B197" s="55">
        <v>3</v>
      </c>
      <c r="C197" s="55">
        <v>39</v>
      </c>
      <c r="D197" s="53" t="str">
        <f>IF(přihlášky!$G$61="X",přihlášky!$E$61,přihlášky!$H$61)</f>
        <v>Foltin František</v>
      </c>
      <c r="E197" s="82" t="str">
        <f>přihlášky!C10</f>
        <v>SDH Omlenice</v>
      </c>
    </row>
    <row r="198" spans="1:5" x14ac:dyDescent="0.25">
      <c r="A198" s="237">
        <v>14</v>
      </c>
      <c r="B198" s="149">
        <v>1</v>
      </c>
      <c r="C198" s="149">
        <v>40</v>
      </c>
      <c r="D198" s="151" t="str">
        <f>IF(přihlášky!$G$74="X",přihlášky!$E$74,přihlášky!$H$74)</f>
        <v>Mandát Vojtěch</v>
      </c>
      <c r="E198" s="152" t="str">
        <f>přihlášky!C11</f>
        <v>SDH Halámky</v>
      </c>
    </row>
    <row r="199" spans="1:5" x14ac:dyDescent="0.25">
      <c r="A199" s="235"/>
      <c r="B199" s="153">
        <v>2</v>
      </c>
      <c r="C199" s="153">
        <v>41</v>
      </c>
      <c r="D199" s="124" t="str">
        <f>IF(přihlášky!$G$87="X",přihlášky!$E$87,přihlášky!$H$87)</f>
        <v>Častoral Adam</v>
      </c>
      <c r="E199" s="155" t="str">
        <f>přihlášky!C12</f>
        <v>SDH Hoštice u Volyně</v>
      </c>
    </row>
    <row r="200" spans="1:5" ht="16.2" thickBot="1" x14ac:dyDescent="0.3">
      <c r="A200" s="238"/>
      <c r="B200" s="97">
        <v>3</v>
      </c>
      <c r="C200" s="97">
        <v>42</v>
      </c>
      <c r="D200" s="147" t="str">
        <f>IF(přihlášky!$G$100="X",přihlášky!$E$100,přihlášky!$H$100)</f>
        <v>Dudlíček Josef</v>
      </c>
      <c r="E200" s="150" t="str">
        <f>přihlášky!C13</f>
        <v>SDH Dolní Bukovsko</v>
      </c>
    </row>
    <row r="201" spans="1:5" x14ac:dyDescent="0.25">
      <c r="A201" s="234">
        <v>15</v>
      </c>
      <c r="B201" s="54">
        <v>1</v>
      </c>
      <c r="C201" s="54">
        <v>43</v>
      </c>
      <c r="D201" s="98" t="str">
        <f>IF(přihlášky!$G$23="X",přihlášky!$E$23,přihlášky!$H$23)</f>
        <v>Mlýnek Lukáš</v>
      </c>
      <c r="E201" s="81" t="str">
        <f>přihlášky!C7</f>
        <v>SDH Strážkovice</v>
      </c>
    </row>
    <row r="202" spans="1:5" x14ac:dyDescent="0.25">
      <c r="A202" s="235"/>
      <c r="B202" s="153">
        <v>2</v>
      </c>
      <c r="C202" s="153">
        <v>44</v>
      </c>
      <c r="D202" s="124" t="str">
        <f>IF(přihlášky!$G$36="X",přihlášky!$E$36,přihlášky!$H$36)</f>
        <v>Nestartuje</v>
      </c>
      <c r="E202" s="155" t="str">
        <f>přihlášky!C8</f>
        <v>SDH Běleč</v>
      </c>
    </row>
    <row r="203" spans="1:5" ht="16.2" thickBot="1" x14ac:dyDescent="0.3">
      <c r="A203" s="236"/>
      <c r="B203" s="55">
        <v>3</v>
      </c>
      <c r="C203" s="55">
        <v>45</v>
      </c>
      <c r="D203" s="53" t="str">
        <f>IF(přihlášky!$G$49="X",přihlášky!$E$49,přihlášky!$H$49)</f>
        <v>Novák Tomáš</v>
      </c>
      <c r="E203" s="82" t="str">
        <f>přihlášky!C9</f>
        <v>SDH Pikov</v>
      </c>
    </row>
    <row r="204" spans="1:5" x14ac:dyDescent="0.25">
      <c r="A204" s="237">
        <v>16</v>
      </c>
      <c r="B204" s="149">
        <v>1</v>
      </c>
      <c r="C204" s="149">
        <v>46</v>
      </c>
      <c r="D204" s="151" t="str">
        <f>IF(přihlášky!$G$62="X",přihlášky!$E$62,přihlášky!$H$62)</f>
        <v>Gall Jaroslav</v>
      </c>
      <c r="E204" s="152" t="str">
        <f>přihlášky!C10</f>
        <v>SDH Omlenice</v>
      </c>
    </row>
    <row r="205" spans="1:5" x14ac:dyDescent="0.25">
      <c r="A205" s="235"/>
      <c r="B205" s="153">
        <v>2</v>
      </c>
      <c r="C205" s="153">
        <v>47</v>
      </c>
      <c r="D205" s="124" t="str">
        <f>IF(přihlášky!$G$75="X",přihlášky!$E$75,přihlášky!$H$75)</f>
        <v>Nestartuje</v>
      </c>
      <c r="E205" s="155" t="str">
        <f>přihlášky!C11</f>
        <v>SDH Halámky</v>
      </c>
    </row>
    <row r="206" spans="1:5" ht="16.2" thickBot="1" x14ac:dyDescent="0.3">
      <c r="A206" s="238"/>
      <c r="B206" s="97">
        <v>3</v>
      </c>
      <c r="C206" s="97">
        <v>48</v>
      </c>
      <c r="D206" s="147" t="str">
        <f>IF(přihlášky!$G$88="X",přihlášky!$E$88,přihlášky!$H$88)</f>
        <v>Švehla Marek</v>
      </c>
      <c r="E206" s="150" t="str">
        <f>přihlášky!C12</f>
        <v>SDH Hoštice u Volyně</v>
      </c>
    </row>
    <row r="207" spans="1:5" x14ac:dyDescent="0.25">
      <c r="A207" s="234">
        <v>17</v>
      </c>
      <c r="B207" s="54">
        <v>1</v>
      </c>
      <c r="C207" s="54">
        <v>49</v>
      </c>
      <c r="D207" s="98" t="str">
        <f>IF(přihlášky!$G$101="X",přihlášky!$E$101,přihlášky!$H$101)</f>
        <v>Dudlíček František</v>
      </c>
      <c r="E207" s="81" t="str">
        <f>přihlášky!C13</f>
        <v>SDH Dolní Bukovsko</v>
      </c>
    </row>
    <row r="208" spans="1:5" x14ac:dyDescent="0.25">
      <c r="A208" s="235"/>
      <c r="B208" s="153">
        <v>2</v>
      </c>
      <c r="C208" s="153">
        <v>50</v>
      </c>
      <c r="D208" s="124" t="str">
        <f>IF(přihlášky!$G$24="X",přihlášky!$E$24,přihlášky!$H$24)</f>
        <v>Bouška Ondřej</v>
      </c>
      <c r="E208" s="155" t="str">
        <f>přihlášky!C7</f>
        <v>SDH Strážkovice</v>
      </c>
    </row>
    <row r="209" spans="1:5" ht="16.2" thickBot="1" x14ac:dyDescent="0.3">
      <c r="A209" s="236"/>
      <c r="B209" s="55">
        <v>3</v>
      </c>
      <c r="C209" s="55">
        <v>51</v>
      </c>
      <c r="D209" s="53" t="str">
        <f>IF(přihlášky!$G$37="X",přihlášky!$E$37,přihlášky!$H$37)</f>
        <v>Nestartuje</v>
      </c>
      <c r="E209" s="82" t="str">
        <f>přihlášky!C8</f>
        <v>SDH Běleč</v>
      </c>
    </row>
    <row r="210" spans="1:5" x14ac:dyDescent="0.25">
      <c r="A210" s="237">
        <v>18</v>
      </c>
      <c r="B210" s="149">
        <v>1</v>
      </c>
      <c r="C210" s="149">
        <v>52</v>
      </c>
      <c r="D210" s="156" t="str">
        <f>IF(přihlášky!$G$50="X",přihlášky!$E$50,přihlášky!$H$50)</f>
        <v>Tomeček Jakub</v>
      </c>
      <c r="E210" s="152" t="str">
        <f>přihlášky!C9</f>
        <v>SDH Pikov</v>
      </c>
    </row>
    <row r="211" spans="1:5" x14ac:dyDescent="0.25">
      <c r="A211" s="235"/>
      <c r="B211" s="153">
        <v>2</v>
      </c>
      <c r="C211" s="153">
        <v>53</v>
      </c>
      <c r="D211" s="124" t="str">
        <f>IF(přihlášky!$G$63="X",přihlášky!$E$63,přihlášky!$H$63)</f>
        <v>Nestartuje</v>
      </c>
      <c r="E211" s="155" t="str">
        <f>přihlášky!C10</f>
        <v>SDH Omlenice</v>
      </c>
    </row>
    <row r="212" spans="1:5" ht="16.2" thickBot="1" x14ac:dyDescent="0.3">
      <c r="A212" s="238"/>
      <c r="B212" s="97">
        <v>3</v>
      </c>
      <c r="C212" s="97">
        <v>54</v>
      </c>
      <c r="D212" s="147" t="str">
        <f>IF(přihlášky!$G$76="X",přihlášky!$E$76,přihlášky!$H$76)</f>
        <v>Nestartuje</v>
      </c>
      <c r="E212" s="150" t="str">
        <f>přihlášky!C11</f>
        <v>SDH Halámky</v>
      </c>
    </row>
    <row r="213" spans="1:5" x14ac:dyDescent="0.25">
      <c r="A213" s="234">
        <v>19</v>
      </c>
      <c r="B213" s="54">
        <v>1</v>
      </c>
      <c r="C213" s="54">
        <v>55</v>
      </c>
      <c r="D213" s="98" t="str">
        <f>IF(přihlášky!$G$89="X",přihlášky!$E$89,přihlášky!$H$89)</f>
        <v>Nestartuje</v>
      </c>
      <c r="E213" s="81" t="str">
        <f>přihlášky!C12</f>
        <v>SDH Hoštice u Volyně</v>
      </c>
    </row>
    <row r="214" spans="1:5" x14ac:dyDescent="0.25">
      <c r="A214" s="235"/>
      <c r="B214" s="153">
        <v>2</v>
      </c>
      <c r="C214" s="153">
        <v>56</v>
      </c>
      <c r="D214" s="124" t="str">
        <f>IF(přihlášky!$G$102="X",přihlášky!$E$102,přihlášky!$H$102)</f>
        <v>Nestartuje</v>
      </c>
      <c r="E214" s="155" t="str">
        <f>přihlášky!C13</f>
        <v>SDH Dolní Bukovsko</v>
      </c>
    </row>
    <row r="215" spans="1:5" ht="16.2" thickBot="1" x14ac:dyDescent="0.3">
      <c r="A215" s="236"/>
      <c r="B215" s="55">
        <v>3</v>
      </c>
      <c r="C215" s="55">
        <v>57</v>
      </c>
      <c r="D215" s="53" t="str">
        <f>IF(přihlášky!$G$25="X",přihlášky!$E$25,přihlášky!$H$25)</f>
        <v>Nestartuje</v>
      </c>
      <c r="E215" s="82" t="str">
        <f>přihlášky!C7</f>
        <v>SDH Strážkovice</v>
      </c>
    </row>
    <row r="216" spans="1:5" x14ac:dyDescent="0.25">
      <c r="A216" s="237">
        <v>20</v>
      </c>
      <c r="B216" s="149">
        <v>1</v>
      </c>
      <c r="C216" s="149">
        <v>58</v>
      </c>
      <c r="D216" s="151" t="str">
        <f>IF(přihlášky!$G$38="X",přihlášky!$E$38,přihlášky!$H$38)</f>
        <v>Nestartuje</v>
      </c>
      <c r="E216" s="152" t="str">
        <f>přihlášky!C8</f>
        <v>SDH Běleč</v>
      </c>
    </row>
    <row r="217" spans="1:5" x14ac:dyDescent="0.25">
      <c r="A217" s="235"/>
      <c r="B217" s="153">
        <v>2</v>
      </c>
      <c r="C217" s="153">
        <v>59</v>
      </c>
      <c r="D217" s="124" t="str">
        <f>IF(přihlášky!$G$51="X",přihlášky!$E$51,přihlášky!$H$51)</f>
        <v>Nestartuje</v>
      </c>
      <c r="E217" s="155" t="str">
        <f>přihlášky!C9</f>
        <v>SDH Pikov</v>
      </c>
    </row>
    <row r="218" spans="1:5" ht="16.2" thickBot="1" x14ac:dyDescent="0.3">
      <c r="A218" s="238"/>
      <c r="B218" s="97">
        <v>3</v>
      </c>
      <c r="C218" s="97">
        <v>60</v>
      </c>
      <c r="D218" s="147" t="str">
        <f>IF(přihlášky!$G$64="X",přihlášky!$E$64,přihlášky!$H$64)</f>
        <v>Nestartuje</v>
      </c>
      <c r="E218" s="150" t="str">
        <f>přihlášky!C10</f>
        <v>SDH Omlenice</v>
      </c>
    </row>
    <row r="219" spans="1:5" x14ac:dyDescent="0.25">
      <c r="A219" s="234">
        <v>21</v>
      </c>
      <c r="B219" s="54">
        <v>1</v>
      </c>
      <c r="C219" s="54">
        <v>61</v>
      </c>
      <c r="D219" s="118" t="str">
        <f>IF(přihlášky!$G$77="X",přihlášky!$E$77,přihlášky!$H$77)</f>
        <v>Nestartuje</v>
      </c>
      <c r="E219" s="81" t="str">
        <f>přihlášky!C11</f>
        <v>SDH Halámky</v>
      </c>
    </row>
    <row r="220" spans="1:5" x14ac:dyDescent="0.25">
      <c r="A220" s="235"/>
      <c r="B220" s="153">
        <v>2</v>
      </c>
      <c r="C220" s="153">
        <v>62</v>
      </c>
      <c r="D220" s="124" t="str">
        <f>IF(přihlášky!$G$90="X",přihlášky!$E$90,přihlášky!$H$90)</f>
        <v>Nestartuje</v>
      </c>
      <c r="E220" s="155" t="str">
        <f>přihlášky!C12</f>
        <v>SDH Hoštice u Volyně</v>
      </c>
    </row>
    <row r="221" spans="1:5" ht="16.2" thickBot="1" x14ac:dyDescent="0.3">
      <c r="A221" s="236"/>
      <c r="B221" s="55">
        <v>3</v>
      </c>
      <c r="C221" s="55">
        <v>63</v>
      </c>
      <c r="D221" s="53" t="str">
        <f>IF(přihlášky!$G$103="X",přihlášky!$E$103,přihlášky!$H$103)</f>
        <v>Nestartuje</v>
      </c>
      <c r="E221" s="82" t="str">
        <f>přihlášky!C13</f>
        <v>SDH Dolní Bukovsko</v>
      </c>
    </row>
    <row r="222" spans="1:5" x14ac:dyDescent="0.25">
      <c r="A222" s="237">
        <v>22</v>
      </c>
      <c r="B222" s="149">
        <v>1</v>
      </c>
      <c r="C222" s="149">
        <v>64</v>
      </c>
      <c r="D222" s="151" t="str">
        <f>IF(přihlášky!$G$26="X",přihlášky!$E$26,přihlášky!$H$26)</f>
        <v>Nestartuje</v>
      </c>
      <c r="E222" s="152" t="str">
        <f>přihlášky!C7</f>
        <v>SDH Strážkovice</v>
      </c>
    </row>
    <row r="223" spans="1:5" x14ac:dyDescent="0.25">
      <c r="A223" s="235"/>
      <c r="B223" s="153">
        <v>2</v>
      </c>
      <c r="C223" s="153">
        <v>65</v>
      </c>
      <c r="D223" s="124" t="str">
        <f>IF(přihlášky!$G$39="X",přihlášky!$E$39,přihlášky!$H$39)</f>
        <v>Nestartuje</v>
      </c>
      <c r="E223" s="155" t="str">
        <f>přihlášky!C8</f>
        <v>SDH Běleč</v>
      </c>
    </row>
    <row r="224" spans="1:5" ht="16.2" thickBot="1" x14ac:dyDescent="0.3">
      <c r="A224" s="238"/>
      <c r="B224" s="97">
        <v>3</v>
      </c>
      <c r="C224" s="97">
        <v>66</v>
      </c>
      <c r="D224" s="147" t="str">
        <f>IF(přihlášky!$G$52="X",přihlášky!$E$52,přihlášky!$H$52)</f>
        <v>Nestartuje</v>
      </c>
      <c r="E224" s="150" t="str">
        <f>přihlášky!C9</f>
        <v>SDH Pikov</v>
      </c>
    </row>
    <row r="225" spans="1:5" x14ac:dyDescent="0.25">
      <c r="A225" s="234">
        <v>23</v>
      </c>
      <c r="B225" s="54">
        <v>1</v>
      </c>
      <c r="C225" s="54">
        <v>67</v>
      </c>
      <c r="D225" s="98" t="str">
        <f>IF(přihlášky!$G$65="X",přihlášky!$E$65,přihlášky!$H$65)</f>
        <v>Nestartuje</v>
      </c>
      <c r="E225" s="81" t="str">
        <f>přihlášky!C10</f>
        <v>SDH Omlenice</v>
      </c>
    </row>
    <row r="226" spans="1:5" x14ac:dyDescent="0.25">
      <c r="A226" s="235"/>
      <c r="B226" s="153">
        <v>2</v>
      </c>
      <c r="C226" s="153">
        <v>68</v>
      </c>
      <c r="D226" s="124" t="str">
        <f>IF(přihlášky!$G$78="X",přihlášky!$E$78,přihlášky!$H$78)</f>
        <v>Nestartuje</v>
      </c>
      <c r="E226" s="155" t="str">
        <f>přihlášky!C11</f>
        <v>SDH Halámky</v>
      </c>
    </row>
    <row r="227" spans="1:5" ht="16.2" thickBot="1" x14ac:dyDescent="0.3">
      <c r="A227" s="236"/>
      <c r="B227" s="55">
        <v>3</v>
      </c>
      <c r="C227" s="55">
        <v>69</v>
      </c>
      <c r="D227" s="53" t="str">
        <f>IF(přihlášky!$G$91="X",přihlášky!$E$91,přihlášky!$H$91)</f>
        <v>Nestartuje</v>
      </c>
      <c r="E227" s="82" t="str">
        <f>přihlášky!C12</f>
        <v>SDH Hoštice u Volyně</v>
      </c>
    </row>
    <row r="228" spans="1:5" ht="16.2" thickBot="1" x14ac:dyDescent="0.3">
      <c r="A228" s="157">
        <v>24</v>
      </c>
      <c r="B228" s="158">
        <v>1</v>
      </c>
      <c r="C228" s="158">
        <v>70</v>
      </c>
      <c r="D228" s="159" t="str">
        <f>IF(přihlášky!$G$104="X",přihlášky!$E$104,přihlášky!$H$104)</f>
        <v>Nestartuje</v>
      </c>
      <c r="E228" s="160" t="str">
        <f>přihlášky!C13</f>
        <v>SDH Dolní Bukovsko</v>
      </c>
    </row>
    <row r="229" spans="1:5" x14ac:dyDescent="0.25">
      <c r="A229" s="225" t="s">
        <v>13</v>
      </c>
      <c r="B229" s="226"/>
      <c r="C229" s="226"/>
      <c r="D229" s="226"/>
      <c r="E229" s="227"/>
    </row>
    <row r="230" spans="1:5" ht="16.2" thickBot="1" x14ac:dyDescent="0.3">
      <c r="A230" s="228"/>
      <c r="B230" s="229"/>
      <c r="C230" s="229"/>
      <c r="D230" s="229"/>
      <c r="E230" s="230"/>
    </row>
    <row r="231" spans="1:5" ht="31.8" thickBot="1" x14ac:dyDescent="0.3">
      <c r="A231" s="21" t="s">
        <v>10</v>
      </c>
      <c r="B231" s="22" t="s">
        <v>9</v>
      </c>
      <c r="C231" s="23" t="s">
        <v>6</v>
      </c>
      <c r="D231" s="23" t="s">
        <v>0</v>
      </c>
      <c r="E231" s="23" t="s">
        <v>2</v>
      </c>
    </row>
    <row r="232" spans="1:5" x14ac:dyDescent="0.3">
      <c r="A232" s="246">
        <v>1</v>
      </c>
      <c r="B232" s="54">
        <v>2</v>
      </c>
      <c r="C232" s="100">
        <v>1</v>
      </c>
      <c r="D232" s="116" t="str">
        <f>IF(přihlášky!$F$17="X",přihlášky!$E$17,přihlášky!H245)</f>
        <v>Klečka Jaroslav</v>
      </c>
      <c r="E232" s="81" t="str">
        <f>přihlášky!C7</f>
        <v>SDH Strážkovice</v>
      </c>
    </row>
    <row r="233" spans="1:5" x14ac:dyDescent="0.3">
      <c r="A233" s="235"/>
      <c r="B233" s="153">
        <v>3</v>
      </c>
      <c r="C233" s="165">
        <v>2</v>
      </c>
      <c r="D233" s="123" t="str">
        <f>IF(přihlášky!$F$30="X",přihlášky!$E$30,přihlášky!$H$30)</f>
        <v>Břenda Roman</v>
      </c>
      <c r="E233" s="155" t="str">
        <f>přihlášky!C8</f>
        <v>SDH Běleč</v>
      </c>
    </row>
    <row r="234" spans="1:5" ht="16.2" thickBot="1" x14ac:dyDescent="0.35">
      <c r="A234" s="236"/>
      <c r="B234" s="55">
        <v>1</v>
      </c>
      <c r="C234" s="15">
        <v>3</v>
      </c>
      <c r="D234" s="117" t="str">
        <f>IF(přihlášky!$F$43="X",přihlášky!$E$43,přihlášky!$H$43)</f>
        <v>Hách Štěpán</v>
      </c>
      <c r="E234" s="82" t="str">
        <f>přihlášky!C9</f>
        <v>SDH Pikov</v>
      </c>
    </row>
    <row r="235" spans="1:5" x14ac:dyDescent="0.3">
      <c r="A235" s="247">
        <v>2</v>
      </c>
      <c r="B235" s="149">
        <v>2</v>
      </c>
      <c r="C235" s="148">
        <v>4</v>
      </c>
      <c r="D235" s="154" t="str">
        <f>IF(přihlášky!$F$56="X",přihlášky!$E$56,přihlášky!$H$56)</f>
        <v>Outrata Lukáš</v>
      </c>
      <c r="E235" s="152" t="str">
        <f>přihlášky!C10</f>
        <v>SDH Omlenice</v>
      </c>
    </row>
    <row r="236" spans="1:5" x14ac:dyDescent="0.3">
      <c r="A236" s="235"/>
      <c r="B236" s="153">
        <v>3</v>
      </c>
      <c r="C236" s="165">
        <v>5</v>
      </c>
      <c r="D236" s="123" t="str">
        <f>IF(přihlášky!$F$69="X",přihlášky!$E$69,přihlášky!$H$69)</f>
        <v>Mandát Martin</v>
      </c>
      <c r="E236" s="155" t="str">
        <f>přihlášky!C11</f>
        <v>SDH Halámky</v>
      </c>
    </row>
    <row r="237" spans="1:5" ht="16.2" thickBot="1" x14ac:dyDescent="0.35">
      <c r="A237" s="238"/>
      <c r="B237" s="97">
        <v>1</v>
      </c>
      <c r="C237" s="146">
        <v>6</v>
      </c>
      <c r="D237" s="161" t="str">
        <f>IF(přihlášky!$F$82="X",přihlášky!$E$82,přihlášky!$H$82)</f>
        <v>Kašák Josef</v>
      </c>
      <c r="E237" s="150" t="str">
        <f>přihlášky!C12</f>
        <v>SDH Hoštice u Volyně</v>
      </c>
    </row>
    <row r="238" spans="1:5" x14ac:dyDescent="0.3">
      <c r="A238" s="246">
        <v>3</v>
      </c>
      <c r="B238" s="54">
        <v>2</v>
      </c>
      <c r="C238" s="100">
        <v>7</v>
      </c>
      <c r="D238" s="116" t="str">
        <f>IF(přihlášky!$F$95="X",přihlášky!$E$95,přihlášky!$H$95)</f>
        <v>Dudlíček Štěpán</v>
      </c>
      <c r="E238" s="81" t="str">
        <f>přihlášky!C13</f>
        <v>SDH Dolní Bukovsko</v>
      </c>
    </row>
    <row r="239" spans="1:5" x14ac:dyDescent="0.3">
      <c r="A239" s="235"/>
      <c r="B239" s="153">
        <v>3</v>
      </c>
      <c r="C239" s="165">
        <v>8</v>
      </c>
      <c r="D239" s="123" t="str">
        <f>IF(přihlášky!$F$18="X",přihlášky!$E$18,přihlášky!H246)</f>
        <v>Sak Bohumil</v>
      </c>
      <c r="E239" s="155" t="str">
        <f>přihlášky!C7</f>
        <v>SDH Strážkovice</v>
      </c>
    </row>
    <row r="240" spans="1:5" ht="16.2" thickBot="1" x14ac:dyDescent="0.35">
      <c r="A240" s="236"/>
      <c r="B240" s="55">
        <v>1</v>
      </c>
      <c r="C240" s="15">
        <v>9</v>
      </c>
      <c r="D240" s="117" t="str">
        <f>IF(přihlášky!$F$31="X",přihlášky!$E$31,přihlášky!$H$31)</f>
        <v>Píha Jan</v>
      </c>
      <c r="E240" s="82" t="str">
        <f>přihlášky!C8</f>
        <v>SDH Běleč</v>
      </c>
    </row>
    <row r="241" spans="1:5" x14ac:dyDescent="0.3">
      <c r="A241" s="247">
        <v>4</v>
      </c>
      <c r="B241" s="149">
        <v>2</v>
      </c>
      <c r="C241" s="148">
        <v>10</v>
      </c>
      <c r="D241" s="154" t="str">
        <f>IF(přihlášky!$F$44="X",přihlášky!$E$44,přihlášky!$H$44)</f>
        <v>Kopecký Jan</v>
      </c>
      <c r="E241" s="152" t="str">
        <f>přihlášky!C9</f>
        <v>SDH Pikov</v>
      </c>
    </row>
    <row r="242" spans="1:5" x14ac:dyDescent="0.3">
      <c r="A242" s="235"/>
      <c r="B242" s="153">
        <v>3</v>
      </c>
      <c r="C242" s="165">
        <v>11</v>
      </c>
      <c r="D242" s="123" t="str">
        <f>IF(přihlášky!$F$57="X",přihlášky!$E$57,přihlášky!$H$57)</f>
        <v>Fučík Jan</v>
      </c>
      <c r="E242" s="155" t="str">
        <f>přihlášky!C10</f>
        <v>SDH Omlenice</v>
      </c>
    </row>
    <row r="243" spans="1:5" ht="16.2" thickBot="1" x14ac:dyDescent="0.35">
      <c r="A243" s="238"/>
      <c r="B243" s="97">
        <v>1</v>
      </c>
      <c r="C243" s="146">
        <v>12</v>
      </c>
      <c r="D243" s="161" t="str">
        <f>IF(přihlášky!$F$70="X",přihlášky!$E$70,přihlášky!$H$70)</f>
        <v>Šustr Ondřej</v>
      </c>
      <c r="E243" s="150" t="str">
        <f>přihlášky!C11</f>
        <v>SDH Halámky</v>
      </c>
    </row>
    <row r="244" spans="1:5" x14ac:dyDescent="0.3">
      <c r="A244" s="246">
        <v>5</v>
      </c>
      <c r="B244" s="54">
        <v>2</v>
      </c>
      <c r="C244" s="100">
        <v>13</v>
      </c>
      <c r="D244" s="116" t="str">
        <f>IF(přihlášky!$F$83="X",přihlášky!$E$83,přihlášky!$H$83)</f>
        <v>Cikhart Petr</v>
      </c>
      <c r="E244" s="81" t="str">
        <f>přihlášky!C12</f>
        <v>SDH Hoštice u Volyně</v>
      </c>
    </row>
    <row r="245" spans="1:5" x14ac:dyDescent="0.3">
      <c r="A245" s="235"/>
      <c r="B245" s="153">
        <v>3</v>
      </c>
      <c r="C245" s="165">
        <v>14</v>
      </c>
      <c r="D245" s="123" t="str">
        <f>IF(přihlášky!$F$96="X",přihlášky!$E$96,přihlášky!$H$96)</f>
        <v>Vondra Josef</v>
      </c>
      <c r="E245" s="155" t="str">
        <f>přihlášky!C13</f>
        <v>SDH Dolní Bukovsko</v>
      </c>
    </row>
    <row r="246" spans="1:5" ht="16.2" thickBot="1" x14ac:dyDescent="0.35">
      <c r="A246" s="236"/>
      <c r="B246" s="55">
        <v>1</v>
      </c>
      <c r="C246" s="15">
        <v>15</v>
      </c>
      <c r="D246" s="117" t="str">
        <f>IF(přihlášky!$F$19="X",přihlášky!$E$19,přihlášky!$H$19)</f>
        <v>Herda Jan</v>
      </c>
      <c r="E246" s="82" t="str">
        <f>přihlášky!C7</f>
        <v>SDH Strážkovice</v>
      </c>
    </row>
    <row r="247" spans="1:5" x14ac:dyDescent="0.3">
      <c r="A247" s="237">
        <v>6</v>
      </c>
      <c r="B247" s="149">
        <v>2</v>
      </c>
      <c r="C247" s="148">
        <v>16</v>
      </c>
      <c r="D247" s="154" t="str">
        <f>IF(přihlášky!$F$32="X",přihlášky!$E$32,přihlášky!$H$32)</f>
        <v>Fiala Michal</v>
      </c>
      <c r="E247" s="152" t="str">
        <f>přihlášky!C8</f>
        <v>SDH Běleč</v>
      </c>
    </row>
    <row r="248" spans="1:5" x14ac:dyDescent="0.3">
      <c r="A248" s="235"/>
      <c r="B248" s="153">
        <v>3</v>
      </c>
      <c r="C248" s="165">
        <v>17</v>
      </c>
      <c r="D248" s="123" t="str">
        <f>IF(přihlášky!$F$45="X",přihlášky!$E$45,přihlášky!$H$45)</f>
        <v>Holub Jaroslav</v>
      </c>
      <c r="E248" s="155" t="str">
        <f>přihlášky!C9</f>
        <v>SDH Pikov</v>
      </c>
    </row>
    <row r="249" spans="1:5" ht="16.2" thickBot="1" x14ac:dyDescent="0.35">
      <c r="A249" s="238"/>
      <c r="B249" s="97">
        <v>1</v>
      </c>
      <c r="C249" s="146">
        <v>18</v>
      </c>
      <c r="D249" s="161" t="str">
        <f>IF(přihlášky!$F$58="X",přihlášky!$E$58,přihlášky!$H$58)</f>
        <v>Dominik Pavel</v>
      </c>
      <c r="E249" s="150" t="str">
        <f>přihlášky!C10</f>
        <v>SDH Omlenice</v>
      </c>
    </row>
    <row r="250" spans="1:5" x14ac:dyDescent="0.3">
      <c r="A250" s="246">
        <v>7</v>
      </c>
      <c r="B250" s="54">
        <v>2</v>
      </c>
      <c r="C250" s="100">
        <v>19</v>
      </c>
      <c r="D250" s="116" t="str">
        <f>IF(přihlášky!$F$71="X",přihlášky!$E$71,přihlášky!$H$71)</f>
        <v>Dvořák David</v>
      </c>
      <c r="E250" s="81" t="str">
        <f>přihlášky!C11</f>
        <v>SDH Halámky</v>
      </c>
    </row>
    <row r="251" spans="1:5" x14ac:dyDescent="0.3">
      <c r="A251" s="235"/>
      <c r="B251" s="153">
        <v>3</v>
      </c>
      <c r="C251" s="165">
        <v>20</v>
      </c>
      <c r="D251" s="123" t="str">
        <f>IF(přihlášky!$F$84="X",přihlášky!$E$84,přihlášky!$H$84)</f>
        <v>Kašák Václav</v>
      </c>
      <c r="E251" s="155" t="str">
        <f>přihlášky!C12</f>
        <v>SDH Hoštice u Volyně</v>
      </c>
    </row>
    <row r="252" spans="1:5" ht="16.2" thickBot="1" x14ac:dyDescent="0.35">
      <c r="A252" s="236"/>
      <c r="B252" s="55">
        <v>1</v>
      </c>
      <c r="C252" s="15">
        <v>21</v>
      </c>
      <c r="D252" s="117" t="str">
        <f>IF(přihlášky!$F$97="X",přihlášky!$E$97,přihlášky!$H$97)</f>
        <v>Koudelka Jakub</v>
      </c>
      <c r="E252" s="82" t="str">
        <f>přihlášky!C13</f>
        <v>SDH Dolní Bukovsko</v>
      </c>
    </row>
    <row r="253" spans="1:5" x14ac:dyDescent="0.3">
      <c r="A253" s="237">
        <v>8</v>
      </c>
      <c r="B253" s="149">
        <v>2</v>
      </c>
      <c r="C253" s="148">
        <v>22</v>
      </c>
      <c r="D253" s="154" t="str">
        <f>IF(přihlášky!$F$20="X",přihlášky!$E$20,přihlášky!$H$20)</f>
        <v>Völfel David</v>
      </c>
      <c r="E253" s="152" t="str">
        <f>přihlášky!C7</f>
        <v>SDH Strážkovice</v>
      </c>
    </row>
    <row r="254" spans="1:5" x14ac:dyDescent="0.3">
      <c r="A254" s="235"/>
      <c r="B254" s="153">
        <v>3</v>
      </c>
      <c r="C254" s="165">
        <v>23</v>
      </c>
      <c r="D254" s="123" t="str">
        <f>IF(přihlášky!$F$33="X",přihlášky!$E$33,přihlášky!$H$33)</f>
        <v>Podhradský Jan</v>
      </c>
      <c r="E254" s="155" t="str">
        <f>přihlášky!C8</f>
        <v>SDH Běleč</v>
      </c>
    </row>
    <row r="255" spans="1:5" ht="16.2" thickBot="1" x14ac:dyDescent="0.35">
      <c r="A255" s="238"/>
      <c r="B255" s="97">
        <v>1</v>
      </c>
      <c r="C255" s="146">
        <v>24</v>
      </c>
      <c r="D255" s="161" t="str">
        <f>IF(přihlášky!$F$46="X",přihlášky!$E$46,přihlášky!$H$46)</f>
        <v>Vavřík Jan</v>
      </c>
      <c r="E255" s="150" t="str">
        <f>přihlášky!C9</f>
        <v>SDH Pikov</v>
      </c>
    </row>
    <row r="256" spans="1:5" x14ac:dyDescent="0.3">
      <c r="A256" s="246">
        <v>9</v>
      </c>
      <c r="B256" s="54">
        <v>2</v>
      </c>
      <c r="C256" s="100">
        <v>25</v>
      </c>
      <c r="D256" s="116" t="str">
        <f>IF(přihlášky!$F$59="X",přihlášky!$E$59,přihlášky!$H$59)</f>
        <v>Zárybnický Bohuslav</v>
      </c>
      <c r="E256" s="81" t="str">
        <f>přihlášky!C10</f>
        <v>SDH Omlenice</v>
      </c>
    </row>
    <row r="257" spans="1:5" x14ac:dyDescent="0.3">
      <c r="A257" s="235"/>
      <c r="B257" s="153">
        <v>3</v>
      </c>
      <c r="C257" s="165">
        <v>26</v>
      </c>
      <c r="D257" s="123" t="str">
        <f>IF(přihlášky!$F$72="X",přihlášky!$E$72,přihlášky!$H$72)</f>
        <v>Hadač Miroslav</v>
      </c>
      <c r="E257" s="155" t="str">
        <f>přihlášky!C11</f>
        <v>SDH Halámky</v>
      </c>
    </row>
    <row r="258" spans="1:5" ht="16.2" thickBot="1" x14ac:dyDescent="0.35">
      <c r="A258" s="236"/>
      <c r="B258" s="55">
        <v>1</v>
      </c>
      <c r="C258" s="15">
        <v>27</v>
      </c>
      <c r="D258" s="117" t="str">
        <f>IF(přihlášky!$F$85="X",přihlášky!$E$85,přihlášky!$H$85)</f>
        <v>Pěnča Ivan</v>
      </c>
      <c r="E258" s="82" t="str">
        <f>přihlášky!C12</f>
        <v>SDH Hoštice u Volyně</v>
      </c>
    </row>
    <row r="259" spans="1:5" x14ac:dyDescent="0.3">
      <c r="A259" s="237">
        <v>10</v>
      </c>
      <c r="B259" s="149">
        <v>2</v>
      </c>
      <c r="C259" s="148">
        <v>28</v>
      </c>
      <c r="D259" s="154" t="str">
        <f>IF(přihlášky!$F$98="X",přihlášky!$E$98,přihlášky!$H$98)</f>
        <v>Hrdlička Dominik</v>
      </c>
      <c r="E259" s="152" t="str">
        <f>přihlášky!C13</f>
        <v>SDH Dolní Bukovsko</v>
      </c>
    </row>
    <row r="260" spans="1:5" x14ac:dyDescent="0.3">
      <c r="A260" s="235"/>
      <c r="B260" s="153">
        <v>3</v>
      </c>
      <c r="C260" s="165">
        <v>29</v>
      </c>
      <c r="D260" s="123" t="str">
        <f>IF(přihlášky!$F$21="X",přihlášky!$E$21,přihlášky!$H$21)</f>
        <v>Nýdl Jakub</v>
      </c>
      <c r="E260" s="155" t="str">
        <f>přihlášky!C7</f>
        <v>SDH Strážkovice</v>
      </c>
    </row>
    <row r="261" spans="1:5" ht="16.2" thickBot="1" x14ac:dyDescent="0.35">
      <c r="A261" s="238"/>
      <c r="B261" s="97">
        <v>1</v>
      </c>
      <c r="C261" s="146">
        <v>30</v>
      </c>
      <c r="D261" s="161" t="str">
        <f>IF(přihlášky!$F$34="X",přihlášky!$E$34,přihlášky!$H$34)</f>
        <v>Břenda Lukáš</v>
      </c>
      <c r="E261" s="150" t="str">
        <f>přihlášky!C8</f>
        <v>SDH Běleč</v>
      </c>
    </row>
    <row r="262" spans="1:5" x14ac:dyDescent="0.3">
      <c r="A262" s="246">
        <v>11</v>
      </c>
      <c r="B262" s="54">
        <v>2</v>
      </c>
      <c r="C262" s="100">
        <v>31</v>
      </c>
      <c r="D262" s="116" t="str">
        <f>IF(přihlášky!$F$47="X",přihlášky!$E$47,přihlášky!$H$47)</f>
        <v>Novák Dominik</v>
      </c>
      <c r="E262" s="81" t="str">
        <f>přihlášky!C9</f>
        <v>SDH Pikov</v>
      </c>
    </row>
    <row r="263" spans="1:5" x14ac:dyDescent="0.3">
      <c r="A263" s="235"/>
      <c r="B263" s="153">
        <v>3</v>
      </c>
      <c r="C263" s="165">
        <v>32</v>
      </c>
      <c r="D263" s="123" t="str">
        <f>IF(přihlášky!$F$60="X",přihlášky!$E$60,přihlášky!$H$60)</f>
        <v>Čížek David</v>
      </c>
      <c r="E263" s="155" t="str">
        <f>přihlášky!C10</f>
        <v>SDH Omlenice</v>
      </c>
    </row>
    <row r="264" spans="1:5" ht="16.2" thickBot="1" x14ac:dyDescent="0.35">
      <c r="A264" s="236"/>
      <c r="B264" s="55">
        <v>1</v>
      </c>
      <c r="C264" s="15">
        <v>33</v>
      </c>
      <c r="D264" s="117" t="str">
        <f>IF(přihlášky!$F$73="X",přihlášky!$E$73,přihlášky!$H$73)</f>
        <v>Prokeš David</v>
      </c>
      <c r="E264" s="82" t="str">
        <f>přihlášky!C11</f>
        <v>SDH Halámky</v>
      </c>
    </row>
    <row r="265" spans="1:5" x14ac:dyDescent="0.3">
      <c r="A265" s="237">
        <v>12</v>
      </c>
      <c r="B265" s="149">
        <v>2</v>
      </c>
      <c r="C265" s="148">
        <v>34</v>
      </c>
      <c r="D265" s="154" t="str">
        <f>IF(přihlášky!$F$86="X",přihlášky!$E$86,přihlášky!$H$86)</f>
        <v>Janoušek Jakub</v>
      </c>
      <c r="E265" s="152" t="str">
        <f>přihlášky!C12</f>
        <v>SDH Hoštice u Volyně</v>
      </c>
    </row>
    <row r="266" spans="1:5" x14ac:dyDescent="0.3">
      <c r="A266" s="235"/>
      <c r="B266" s="153">
        <v>3</v>
      </c>
      <c r="C266" s="165">
        <v>35</v>
      </c>
      <c r="D266" s="123" t="str">
        <f>IF(přihlášky!$F$99="X",přihlášky!$E$99,přihlášky!$H$99)</f>
        <v>Hrdlička Jan</v>
      </c>
      <c r="E266" s="155" t="str">
        <f>přihlášky!C13</f>
        <v>SDH Dolní Bukovsko</v>
      </c>
    </row>
    <row r="267" spans="1:5" ht="16.2" thickBot="1" x14ac:dyDescent="0.35">
      <c r="A267" s="236"/>
      <c r="B267" s="55">
        <v>1</v>
      </c>
      <c r="C267" s="15">
        <v>36</v>
      </c>
      <c r="D267" s="117" t="str">
        <f>IF(přihlášky!$F$22="X",přihlášky!$E$22,přihlášky!$H$22)</f>
        <v>Veselý Jiří</v>
      </c>
      <c r="E267" s="82" t="str">
        <f>přihlášky!C7</f>
        <v>SDH Strážkovice</v>
      </c>
    </row>
    <row r="268" spans="1:5" x14ac:dyDescent="0.25">
      <c r="A268" s="225" t="s">
        <v>13</v>
      </c>
      <c r="B268" s="226"/>
      <c r="C268" s="226"/>
      <c r="D268" s="226"/>
      <c r="E268" s="227"/>
    </row>
    <row r="269" spans="1:5" ht="16.2" thickBot="1" x14ac:dyDescent="0.3">
      <c r="A269" s="228"/>
      <c r="B269" s="229"/>
      <c r="C269" s="229"/>
      <c r="D269" s="229"/>
      <c r="E269" s="230"/>
    </row>
    <row r="270" spans="1:5" ht="31.8" thickBot="1" x14ac:dyDescent="0.3">
      <c r="A270" s="21" t="s">
        <v>10</v>
      </c>
      <c r="B270" s="22" t="s">
        <v>9</v>
      </c>
      <c r="C270" s="23" t="s">
        <v>6</v>
      </c>
      <c r="D270" s="23" t="s">
        <v>0</v>
      </c>
      <c r="E270" s="23" t="s">
        <v>2</v>
      </c>
    </row>
    <row r="271" spans="1:5" x14ac:dyDescent="0.3">
      <c r="A271" s="234">
        <v>13</v>
      </c>
      <c r="B271" s="54">
        <v>2</v>
      </c>
      <c r="C271" s="100">
        <v>37</v>
      </c>
      <c r="D271" s="116" t="str">
        <f>IF(přihlášky!$F$35="X",přihlášky!$E$35,přihlášky!$H$35)</f>
        <v>Podhradský Josef</v>
      </c>
      <c r="E271" s="81" t="str">
        <f>přihlášky!C8</f>
        <v>SDH Běleč</v>
      </c>
    </row>
    <row r="272" spans="1:5" x14ac:dyDescent="0.3">
      <c r="A272" s="235"/>
      <c r="B272" s="153">
        <v>3</v>
      </c>
      <c r="C272" s="165">
        <v>38</v>
      </c>
      <c r="D272" s="124" t="str">
        <f>IF(přihlášky!$F$48="X",přihlášky!$E$48,přihlášky!$H$48)</f>
        <v>Šitner Jaroslav</v>
      </c>
      <c r="E272" s="155" t="str">
        <f>přihlášky!C9</f>
        <v>SDH Pikov</v>
      </c>
    </row>
    <row r="273" spans="1:5" ht="16.2" thickBot="1" x14ac:dyDescent="0.35">
      <c r="A273" s="236"/>
      <c r="B273" s="55">
        <v>1</v>
      </c>
      <c r="C273" s="15">
        <v>39</v>
      </c>
      <c r="D273" s="53" t="str">
        <f>IF(přihlášky!$F$61="X",přihlášky!$E$61,přihlášky!$H$61)</f>
        <v>Foltin František</v>
      </c>
      <c r="E273" s="82" t="str">
        <f>přihlášky!C10</f>
        <v>SDH Omlenice</v>
      </c>
    </row>
    <row r="274" spans="1:5" x14ac:dyDescent="0.3">
      <c r="A274" s="237">
        <v>14</v>
      </c>
      <c r="B274" s="149">
        <v>2</v>
      </c>
      <c r="C274" s="148">
        <v>40</v>
      </c>
      <c r="D274" s="151" t="str">
        <f>IF(přihlášky!$F$74="X",přihlášky!$E$74,přihlášky!$H$74)</f>
        <v>Mandát Vojtěch</v>
      </c>
      <c r="E274" s="152" t="str">
        <f>přihlášky!C11</f>
        <v>SDH Halámky</v>
      </c>
    </row>
    <row r="275" spans="1:5" x14ac:dyDescent="0.3">
      <c r="A275" s="235"/>
      <c r="B275" s="153">
        <v>3</v>
      </c>
      <c r="C275" s="165">
        <v>41</v>
      </c>
      <c r="D275" s="124" t="str">
        <f>IF(přihlášky!$F$87="X",přihlášky!$E$87,přihlášky!$H$87)</f>
        <v>Častoral Adam</v>
      </c>
      <c r="E275" s="155" t="str">
        <f>přihlášky!C12</f>
        <v>SDH Hoštice u Volyně</v>
      </c>
    </row>
    <row r="276" spans="1:5" ht="16.2" thickBot="1" x14ac:dyDescent="0.35">
      <c r="A276" s="238"/>
      <c r="B276" s="97">
        <v>1</v>
      </c>
      <c r="C276" s="146">
        <v>42</v>
      </c>
      <c r="D276" s="147" t="str">
        <f>IF(přihlášky!$F$100="X",přihlášky!$E$100,přihlášky!$H$100)</f>
        <v>Dudlíček Josef</v>
      </c>
      <c r="E276" s="150" t="str">
        <f>přihlášky!C13</f>
        <v>SDH Dolní Bukovsko</v>
      </c>
    </row>
    <row r="277" spans="1:5" x14ac:dyDescent="0.3">
      <c r="A277" s="234">
        <v>15</v>
      </c>
      <c r="B277" s="54">
        <v>2</v>
      </c>
      <c r="C277" s="100">
        <v>43</v>
      </c>
      <c r="D277" s="98" t="str">
        <f>IF(přihlášky!$F$23="X",přihlášky!$E$23,přihlášky!$H$23)</f>
        <v>Mlýnek Lukáš</v>
      </c>
      <c r="E277" s="81" t="str">
        <f>přihlášky!C7</f>
        <v>SDH Strážkovice</v>
      </c>
    </row>
    <row r="278" spans="1:5" x14ac:dyDescent="0.3">
      <c r="A278" s="235"/>
      <c r="B278" s="153">
        <v>3</v>
      </c>
      <c r="C278" s="165">
        <v>44</v>
      </c>
      <c r="D278" s="124" t="str">
        <f>IF(přihlášky!$F$36="X",přihlášky!$E$36,přihlášky!$H$36)</f>
        <v>Krejčí Filip</v>
      </c>
      <c r="E278" s="155" t="str">
        <f>přihlášky!C8</f>
        <v>SDH Běleč</v>
      </c>
    </row>
    <row r="279" spans="1:5" ht="16.2" thickBot="1" x14ac:dyDescent="0.35">
      <c r="A279" s="236"/>
      <c r="B279" s="55">
        <v>1</v>
      </c>
      <c r="C279" s="15">
        <v>45</v>
      </c>
      <c r="D279" s="53" t="str">
        <f>IF(přihlášky!$F$49="X",přihlášky!$E$49,přihlášky!$H$49)</f>
        <v>Novák Tomáš</v>
      </c>
      <c r="E279" s="82" t="str">
        <f>přihlášky!C9</f>
        <v>SDH Pikov</v>
      </c>
    </row>
    <row r="280" spans="1:5" x14ac:dyDescent="0.3">
      <c r="A280" s="237">
        <v>16</v>
      </c>
      <c r="B280" s="149">
        <v>2</v>
      </c>
      <c r="C280" s="148">
        <v>46</v>
      </c>
      <c r="D280" s="151" t="str">
        <f>IF(přihlášky!$F$62="X",přihlášky!$E$62,přihlášky!$H$62)</f>
        <v>Gall Jaroslav</v>
      </c>
      <c r="E280" s="152" t="str">
        <f>přihlášky!C10</f>
        <v>SDH Omlenice</v>
      </c>
    </row>
    <row r="281" spans="1:5" x14ac:dyDescent="0.3">
      <c r="A281" s="235"/>
      <c r="B281" s="153">
        <v>3</v>
      </c>
      <c r="C281" s="165">
        <v>47</v>
      </c>
      <c r="D281" s="124" t="str">
        <f>IF(přihlášky!$F$75="X",přihlášky!$E$75,přihlášky!$H$75)</f>
        <v>Kryšpín Karel</v>
      </c>
      <c r="E281" s="155" t="str">
        <f>přihlášky!C11</f>
        <v>SDH Halámky</v>
      </c>
    </row>
    <row r="282" spans="1:5" ht="16.2" thickBot="1" x14ac:dyDescent="0.35">
      <c r="A282" s="238"/>
      <c r="B282" s="97">
        <v>1</v>
      </c>
      <c r="C282" s="146">
        <v>48</v>
      </c>
      <c r="D282" s="147" t="str">
        <f>IF(přihlášky!$F$88="X",přihlášky!$E$88,přihlášky!$H$88)</f>
        <v>Švehla Marek</v>
      </c>
      <c r="E282" s="150" t="str">
        <f>přihlášky!C12</f>
        <v>SDH Hoštice u Volyně</v>
      </c>
    </row>
    <row r="283" spans="1:5" x14ac:dyDescent="0.3">
      <c r="A283" s="234">
        <v>17</v>
      </c>
      <c r="B283" s="54">
        <v>2</v>
      </c>
      <c r="C283" s="100">
        <v>49</v>
      </c>
      <c r="D283" s="98" t="str">
        <f>IF(přihlášky!$F$101="X",přihlášky!$E$101,přihlášky!$H$101)</f>
        <v>Dudlíček František</v>
      </c>
      <c r="E283" s="81" t="str">
        <f>přihlášky!C13</f>
        <v>SDH Dolní Bukovsko</v>
      </c>
    </row>
    <row r="284" spans="1:5" x14ac:dyDescent="0.3">
      <c r="A284" s="235"/>
      <c r="B284" s="153">
        <v>3</v>
      </c>
      <c r="C284" s="165">
        <v>50</v>
      </c>
      <c r="D284" s="124" t="str">
        <f>IF(přihlášky!$F$24="X",přihlášky!$E$24,přihlášky!$H$24)</f>
        <v>Bouška Ondřej</v>
      </c>
      <c r="E284" s="155" t="str">
        <f>přihlášky!C7</f>
        <v>SDH Strážkovice</v>
      </c>
    </row>
    <row r="285" spans="1:5" ht="16.2" thickBot="1" x14ac:dyDescent="0.35">
      <c r="A285" s="236"/>
      <c r="B285" s="55">
        <v>1</v>
      </c>
      <c r="C285" s="15">
        <v>51</v>
      </c>
      <c r="D285" s="53" t="str">
        <f>IF(přihlášky!$F$37="X",přihlášky!$E$37,přihlášky!$H$37)</f>
        <v>Mareš Michal</v>
      </c>
      <c r="E285" s="82" t="str">
        <f>přihlášky!C8</f>
        <v>SDH Běleč</v>
      </c>
    </row>
    <row r="286" spans="1:5" x14ac:dyDescent="0.3">
      <c r="A286" s="237">
        <v>18</v>
      </c>
      <c r="B286" s="149">
        <v>2</v>
      </c>
      <c r="C286" s="148">
        <v>52</v>
      </c>
      <c r="D286" s="156" t="str">
        <f>IF(přihlášky!$F$50="X",přihlášky!$E$50,přihlášky!$H$50)</f>
        <v>Tomeček Jakub</v>
      </c>
      <c r="E286" s="152" t="str">
        <f>přihlášky!C9</f>
        <v>SDH Pikov</v>
      </c>
    </row>
    <row r="287" spans="1:5" x14ac:dyDescent="0.3">
      <c r="A287" s="235"/>
      <c r="B287" s="153">
        <v>3</v>
      </c>
      <c r="C287" s="165">
        <v>53</v>
      </c>
      <c r="D287" s="124" t="str">
        <f>IF(přihlášky!$F$63="X",přihlášky!$E$63,přihlášky!$H$63)</f>
        <v>Outrata Pavel</v>
      </c>
      <c r="E287" s="155" t="str">
        <f>přihlášky!C10</f>
        <v>SDH Omlenice</v>
      </c>
    </row>
    <row r="288" spans="1:5" ht="16.2" thickBot="1" x14ac:dyDescent="0.35">
      <c r="A288" s="238"/>
      <c r="B288" s="97">
        <v>1</v>
      </c>
      <c r="C288" s="146">
        <v>54</v>
      </c>
      <c r="D288" s="147" t="str">
        <f>IF(přihlášky!$F$76="X",přihlášky!$E$76,přihlášky!$H$76)</f>
        <v>Prokeš Jan</v>
      </c>
      <c r="E288" s="150" t="str">
        <f>přihlášky!C11</f>
        <v>SDH Halámky</v>
      </c>
    </row>
    <row r="289" spans="1:5" x14ac:dyDescent="0.3">
      <c r="A289" s="234">
        <v>19</v>
      </c>
      <c r="B289" s="54">
        <v>2</v>
      </c>
      <c r="C289" s="100">
        <v>55</v>
      </c>
      <c r="D289" s="98" t="str">
        <f>IF(přihlášky!$F$89="X",přihlášky!$E$89,přihlášky!$H$89)</f>
        <v>Pěnča Milan</v>
      </c>
      <c r="E289" s="81" t="str">
        <f>přihlášky!C12</f>
        <v>SDH Hoštice u Volyně</v>
      </c>
    </row>
    <row r="290" spans="1:5" x14ac:dyDescent="0.3">
      <c r="A290" s="235"/>
      <c r="B290" s="153">
        <v>3</v>
      </c>
      <c r="C290" s="165">
        <v>56</v>
      </c>
      <c r="D290" s="124" t="str">
        <f>IF(přihlášky!$F$102="X",přihlášky!$E$102,přihlášky!$H$102)</f>
        <v>Nejedlý Filip</v>
      </c>
      <c r="E290" s="155" t="str">
        <f>přihlášky!C13</f>
        <v>SDH Dolní Bukovsko</v>
      </c>
    </row>
    <row r="291" spans="1:5" ht="16.2" thickBot="1" x14ac:dyDescent="0.35">
      <c r="A291" s="236"/>
      <c r="B291" s="55">
        <v>1</v>
      </c>
      <c r="C291" s="15">
        <v>57</v>
      </c>
      <c r="D291" s="53" t="str">
        <f>IF(přihlášky!$F$25="X",přihlášky!$E$25,přihlášky!$H$25)</f>
        <v>Řehout Richard</v>
      </c>
      <c r="E291" s="82" t="str">
        <f>přihlášky!C7</f>
        <v>SDH Strážkovice</v>
      </c>
    </row>
    <row r="292" spans="1:5" x14ac:dyDescent="0.3">
      <c r="A292" s="237">
        <v>20</v>
      </c>
      <c r="B292" s="149">
        <v>2</v>
      </c>
      <c r="C292" s="148">
        <v>58</v>
      </c>
      <c r="D292" s="151" t="str">
        <f>IF(přihlášky!$F$38="X",přihlášky!$E$38,přihlášky!$H$38)</f>
        <v>Javorský Jiří</v>
      </c>
      <c r="E292" s="152" t="str">
        <f>přihlášky!C8</f>
        <v>SDH Běleč</v>
      </c>
    </row>
    <row r="293" spans="1:5" x14ac:dyDescent="0.25">
      <c r="A293" s="235"/>
      <c r="B293" s="153">
        <v>3</v>
      </c>
      <c r="C293" s="153">
        <v>59</v>
      </c>
      <c r="D293" s="124" t="str">
        <f>IF(přihlášky!$F$51="X",přihlášky!$E$51,přihlášky!$H$51)</f>
        <v>Pecinovský Petr</v>
      </c>
      <c r="E293" s="155" t="str">
        <f>přihlášky!C9</f>
        <v>SDH Pikov</v>
      </c>
    </row>
    <row r="294" spans="1:5" ht="16.2" thickBot="1" x14ac:dyDescent="0.3">
      <c r="A294" s="238"/>
      <c r="B294" s="97">
        <v>1</v>
      </c>
      <c r="C294" s="97">
        <v>60</v>
      </c>
      <c r="D294" s="147" t="str">
        <f>IF(přihlášky!$F$64="X",přihlášky!$E$64,přihlášky!$H$64)</f>
        <v>Křivský Tomáš</v>
      </c>
      <c r="E294" s="150" t="str">
        <f>přihlášky!C10</f>
        <v>SDH Omlenice</v>
      </c>
    </row>
    <row r="295" spans="1:5" x14ac:dyDescent="0.25">
      <c r="A295" s="234">
        <v>21</v>
      </c>
      <c r="B295" s="54">
        <v>2</v>
      </c>
      <c r="C295" s="54">
        <v>61</v>
      </c>
      <c r="D295" s="118" t="str">
        <f>IF(přihlášky!$F$77="X",přihlášky!$E$77,přihlášky!$H$77)</f>
        <v>Čáp Václav</v>
      </c>
      <c r="E295" s="81" t="str">
        <f>přihlášky!C11</f>
        <v>SDH Halámky</v>
      </c>
    </row>
    <row r="296" spans="1:5" x14ac:dyDescent="0.25">
      <c r="A296" s="235"/>
      <c r="B296" s="153">
        <v>3</v>
      </c>
      <c r="C296" s="153">
        <v>62</v>
      </c>
      <c r="D296" s="124" t="str">
        <f>IF(přihlášky!$F$90="X",přihlášky!$E$90,přihlášky!$H$90)</f>
        <v>Habich Jiří</v>
      </c>
      <c r="E296" s="155" t="str">
        <f>přihlášky!C12</f>
        <v>SDH Hoštice u Volyně</v>
      </c>
    </row>
    <row r="297" spans="1:5" ht="16.2" thickBot="1" x14ac:dyDescent="0.3">
      <c r="A297" s="236"/>
      <c r="B297" s="55">
        <v>1</v>
      </c>
      <c r="C297" s="55">
        <v>63</v>
      </c>
      <c r="D297" s="53" t="str">
        <f>IF(přihlášky!$F$103="X",přihlášky!$E$103,přihlášky!$H$103)</f>
        <v>Chochol Filip</v>
      </c>
      <c r="E297" s="82" t="str">
        <f>přihlášky!C13</f>
        <v>SDH Dolní Bukovsko</v>
      </c>
    </row>
    <row r="298" spans="1:5" x14ac:dyDescent="0.3">
      <c r="A298" s="237">
        <v>22</v>
      </c>
      <c r="B298" s="149">
        <v>2</v>
      </c>
      <c r="C298" s="148">
        <v>64</v>
      </c>
      <c r="D298" s="151" t="str">
        <f>IF(přihlášky!$F$26="X",přihlášky!$E$26,přihlášky!$H$26)</f>
        <v>Podroužek Luboš</v>
      </c>
      <c r="E298" s="152" t="str">
        <f>přihlášky!C7</f>
        <v>SDH Strážkovice</v>
      </c>
    </row>
    <row r="299" spans="1:5" x14ac:dyDescent="0.3">
      <c r="A299" s="235"/>
      <c r="B299" s="153">
        <v>3</v>
      </c>
      <c r="C299" s="165">
        <v>65</v>
      </c>
      <c r="D299" s="124" t="str">
        <f>IF(přihlášky!$F$39="X",přihlášky!$E$39,přihlášky!$H$39)</f>
        <v>Nestartuje</v>
      </c>
      <c r="E299" s="155" t="str">
        <f>přihlášky!C8</f>
        <v>SDH Běleč</v>
      </c>
    </row>
    <row r="300" spans="1:5" ht="16.2" thickBot="1" x14ac:dyDescent="0.35">
      <c r="A300" s="238"/>
      <c r="B300" s="97">
        <v>1</v>
      </c>
      <c r="C300" s="146">
        <v>66</v>
      </c>
      <c r="D300" s="147" t="str">
        <f>IF(přihlášky!$F$52="X",přihlášky!$E$52,přihlášky!$H$52)</f>
        <v>Tejnar Luboš</v>
      </c>
      <c r="E300" s="150" t="str">
        <f>přihlášky!C9</f>
        <v>SDH Pikov</v>
      </c>
    </row>
    <row r="301" spans="1:5" x14ac:dyDescent="0.3">
      <c r="A301" s="234">
        <v>23</v>
      </c>
      <c r="B301" s="54">
        <v>2</v>
      </c>
      <c r="C301" s="100">
        <v>67</v>
      </c>
      <c r="D301" s="98">
        <f>IF(přihlášky!$F$65="X",přihlášky!$E$65,přihlášky!$H$65)</f>
        <v>0</v>
      </c>
      <c r="E301" s="81" t="str">
        <f>přihlášky!C10</f>
        <v>SDH Omlenice</v>
      </c>
    </row>
    <row r="302" spans="1:5" x14ac:dyDescent="0.3">
      <c r="A302" s="235"/>
      <c r="B302" s="153">
        <v>3</v>
      </c>
      <c r="C302" s="165">
        <v>68</v>
      </c>
      <c r="D302" s="124" t="str">
        <f>IF(přihlášky!$F$78="X",přihlášky!$E$78,přihlášky!$H$78)</f>
        <v>Belanský Petr</v>
      </c>
      <c r="E302" s="155" t="str">
        <f>přihlášky!C11</f>
        <v>SDH Halámky</v>
      </c>
    </row>
    <row r="303" spans="1:5" ht="16.2" thickBot="1" x14ac:dyDescent="0.35">
      <c r="A303" s="236"/>
      <c r="B303" s="55">
        <v>1</v>
      </c>
      <c r="C303" s="15">
        <v>69</v>
      </c>
      <c r="D303" s="53" t="str">
        <f>IF(přihlášky!$F$91="X",přihlášky!$E$91,přihlášky!$H$91)</f>
        <v>Cikhart</v>
      </c>
      <c r="E303" s="82" t="str">
        <f>přihlášky!C12</f>
        <v>SDH Hoštice u Volyně</v>
      </c>
    </row>
    <row r="304" spans="1:5" ht="16.2" thickBot="1" x14ac:dyDescent="0.35">
      <c r="A304" s="157">
        <v>24</v>
      </c>
      <c r="B304" s="158">
        <v>2</v>
      </c>
      <c r="C304" s="164">
        <v>70</v>
      </c>
      <c r="D304" s="159">
        <f>IF(přihlášky!$F$104="X",přihlášky!$E$104,přihlášky!$H$104)</f>
        <v>0</v>
      </c>
      <c r="E304" s="160" t="str">
        <f>přihlášky!C13</f>
        <v>SDH Dolní Bukovsko</v>
      </c>
    </row>
    <row r="305" spans="2:2" x14ac:dyDescent="0.3">
      <c r="B305" s="16"/>
    </row>
    <row r="306" spans="2:2" x14ac:dyDescent="0.3">
      <c r="B306" s="16"/>
    </row>
    <row r="307" spans="2:2" x14ac:dyDescent="0.3">
      <c r="B307" s="16"/>
    </row>
  </sheetData>
  <mergeCells count="144">
    <mergeCell ref="H42:J43"/>
    <mergeCell ref="H54:J55"/>
    <mergeCell ref="A295:A297"/>
    <mergeCell ref="A298:A300"/>
    <mergeCell ref="A301:A303"/>
    <mergeCell ref="A247:A249"/>
    <mergeCell ref="A250:A252"/>
    <mergeCell ref="A253:A255"/>
    <mergeCell ref="A256:A258"/>
    <mergeCell ref="A259:A261"/>
    <mergeCell ref="A262:A264"/>
    <mergeCell ref="A265:A267"/>
    <mergeCell ref="A271:A273"/>
    <mergeCell ref="A274:A276"/>
    <mergeCell ref="A216:A218"/>
    <mergeCell ref="A219:A221"/>
    <mergeCell ref="A222:A224"/>
    <mergeCell ref="A225:A227"/>
    <mergeCell ref="A232:A234"/>
    <mergeCell ref="A235:A237"/>
    <mergeCell ref="A238:A240"/>
    <mergeCell ref="A241:A243"/>
    <mergeCell ref="A244:A246"/>
    <mergeCell ref="A183:A185"/>
    <mergeCell ref="A204:A206"/>
    <mergeCell ref="A207:A209"/>
    <mergeCell ref="A210:A212"/>
    <mergeCell ref="A156:A158"/>
    <mergeCell ref="A159:A161"/>
    <mergeCell ref="A162:A164"/>
    <mergeCell ref="A165:A167"/>
    <mergeCell ref="A168:A170"/>
    <mergeCell ref="A171:A173"/>
    <mergeCell ref="A174:A176"/>
    <mergeCell ref="A177:A179"/>
    <mergeCell ref="A180:A182"/>
    <mergeCell ref="A213:A215"/>
    <mergeCell ref="A102:A103"/>
    <mergeCell ref="A104:A105"/>
    <mergeCell ref="A106:A107"/>
    <mergeCell ref="A108:A109"/>
    <mergeCell ref="A110:A111"/>
    <mergeCell ref="A112:A113"/>
    <mergeCell ref="A114:A115"/>
    <mergeCell ref="A119:A120"/>
    <mergeCell ref="A121:A122"/>
    <mergeCell ref="A123:A124"/>
    <mergeCell ref="A125:A126"/>
    <mergeCell ref="A127:A128"/>
    <mergeCell ref="A129:A130"/>
    <mergeCell ref="A131:A132"/>
    <mergeCell ref="A133:A134"/>
    <mergeCell ref="A143:A144"/>
    <mergeCell ref="A145:A146"/>
    <mergeCell ref="A147:A148"/>
    <mergeCell ref="A186:A188"/>
    <mergeCell ref="A189:A191"/>
    <mergeCell ref="A195:A197"/>
    <mergeCell ref="A198:A200"/>
    <mergeCell ref="A201:A203"/>
    <mergeCell ref="A139:A140"/>
    <mergeCell ref="A141:A142"/>
    <mergeCell ref="A84:A85"/>
    <mergeCell ref="A86:A87"/>
    <mergeCell ref="A88:A89"/>
    <mergeCell ref="A90:A91"/>
    <mergeCell ref="A92:A93"/>
    <mergeCell ref="A94:A95"/>
    <mergeCell ref="A96:A97"/>
    <mergeCell ref="A98:A99"/>
    <mergeCell ref="A100:A101"/>
    <mergeCell ref="F43:F44"/>
    <mergeCell ref="F45:F46"/>
    <mergeCell ref="A69:A70"/>
    <mergeCell ref="A71:A72"/>
    <mergeCell ref="A73:A74"/>
    <mergeCell ref="A80:A81"/>
    <mergeCell ref="A82:A83"/>
    <mergeCell ref="A135:A136"/>
    <mergeCell ref="A137:A138"/>
    <mergeCell ref="F1:J2"/>
    <mergeCell ref="F4:F5"/>
    <mergeCell ref="A277:A279"/>
    <mergeCell ref="A280:A282"/>
    <mergeCell ref="A283:A285"/>
    <mergeCell ref="A286:A288"/>
    <mergeCell ref="A289:A291"/>
    <mergeCell ref="A292:A294"/>
    <mergeCell ref="F13:J14"/>
    <mergeCell ref="F16:F17"/>
    <mergeCell ref="F18:F19"/>
    <mergeCell ref="F20:F21"/>
    <mergeCell ref="F22:F23"/>
    <mergeCell ref="A116:E117"/>
    <mergeCell ref="A75:A76"/>
    <mergeCell ref="A12:A13"/>
    <mergeCell ref="A14:A15"/>
    <mergeCell ref="A16:A17"/>
    <mergeCell ref="A18:A19"/>
    <mergeCell ref="A20:A21"/>
    <mergeCell ref="A22:A23"/>
    <mergeCell ref="A151:A152"/>
    <mergeCell ref="A153:E154"/>
    <mergeCell ref="A149:A150"/>
    <mergeCell ref="A1:E2"/>
    <mergeCell ref="A77:E78"/>
    <mergeCell ref="A40:E41"/>
    <mergeCell ref="A43:A44"/>
    <mergeCell ref="A45:A46"/>
    <mergeCell ref="A47:A48"/>
    <mergeCell ref="A49:A50"/>
    <mergeCell ref="A51:A52"/>
    <mergeCell ref="A53:A54"/>
    <mergeCell ref="A55:A56"/>
    <mergeCell ref="A57:A58"/>
    <mergeCell ref="A59:A60"/>
    <mergeCell ref="A61:A62"/>
    <mergeCell ref="A63:A64"/>
    <mergeCell ref="A65:A66"/>
    <mergeCell ref="A67:A68"/>
    <mergeCell ref="F6:F7"/>
    <mergeCell ref="F8:F9"/>
    <mergeCell ref="F10:F11"/>
    <mergeCell ref="A268:E269"/>
    <mergeCell ref="A229:E230"/>
    <mergeCell ref="A4:A5"/>
    <mergeCell ref="A6:A7"/>
    <mergeCell ref="A8:A9"/>
    <mergeCell ref="A10:A11"/>
    <mergeCell ref="A24:A25"/>
    <mergeCell ref="A26:A27"/>
    <mergeCell ref="A28:A29"/>
    <mergeCell ref="A30:A31"/>
    <mergeCell ref="A32:A33"/>
    <mergeCell ref="A34:A35"/>
    <mergeCell ref="A36:A37"/>
    <mergeCell ref="A38:A39"/>
    <mergeCell ref="A192:E193"/>
    <mergeCell ref="F47:F48"/>
    <mergeCell ref="F49:F50"/>
    <mergeCell ref="F55:F56"/>
    <mergeCell ref="F57:F58"/>
    <mergeCell ref="F59:F60"/>
    <mergeCell ref="F61:F62"/>
  </mergeCells>
  <printOptions horizontalCentered="1" verticalCentered="1"/>
  <pageMargins left="0.23622047244094491" right="0.23622047244094491" top="0.74803149606299213" bottom="0.74803149606299213" header="0.31496062992125984" footer="0.31496062992125984"/>
  <pageSetup paperSize="9" orientation="portrait" horizontalDpi="300" verticalDpi="300" r:id="rId1"/>
  <rowBreaks count="7" manualBreakCount="7">
    <brk id="39" max="16383" man="1"/>
    <brk id="76" max="16383" man="1"/>
    <brk id="115" max="16383" man="1"/>
    <brk id="152" max="16383" man="1"/>
    <brk id="191" max="16383" man="1"/>
    <brk id="228" max="16383" man="1"/>
    <brk id="267"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vt:i4>
      </vt:variant>
    </vt:vector>
  </HeadingPairs>
  <TitlesOfParts>
    <vt:vector size="11" baseType="lpstr">
      <vt:lpstr>100m</vt:lpstr>
      <vt:lpstr>štafeta</vt:lpstr>
      <vt:lpstr>útok</vt:lpstr>
      <vt:lpstr>družstva</vt:lpstr>
      <vt:lpstr>přihlášky</vt:lpstr>
      <vt:lpstr>Startovky</vt:lpstr>
      <vt:lpstr>'100m'!Oblast_tisku</vt:lpstr>
      <vt:lpstr>družstva!Oblast_tisku</vt:lpstr>
      <vt:lpstr>Startovky!Oblast_tisku</vt:lpstr>
      <vt:lpstr>štafeta!Oblast_tisku</vt:lpstr>
      <vt:lpstr>útok!Oblast_tisku</vt:lpstr>
    </vt:vector>
  </TitlesOfParts>
  <Company>ÚO Český Krumlov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bauer</dc:creator>
  <cp:lastModifiedBy>Kovařík Petr</cp:lastModifiedBy>
  <cp:lastPrinted>2022-06-18T13:52:10Z</cp:lastPrinted>
  <dcterms:created xsi:type="dcterms:W3CDTF">2008-06-06T07:26:10Z</dcterms:created>
  <dcterms:modified xsi:type="dcterms:W3CDTF">2022-06-18T14:08:00Z</dcterms:modified>
</cp:coreProperties>
</file>